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71" documentId="120_S{2AC9BD13-BADA-5192-A53E-5A8FF88502F6}" xr6:coauthVersionLast="47" xr6:coauthVersionMax="47" xr10:uidLastSave="{2D87D830-6E65-4C1E-96BF-9ED0DA4A5CC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<sst xmlns="http://schemas.openxmlformats.org/spreadsheetml/2006/main" count="181532" uniqueCount="39145">
  <si>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</si>
  <si>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</si>
  <si>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</si>
  <si>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</si>
  <si>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</si>
  <si>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</si>
  <si>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</si>
  <si>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</si>
  <si>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</si>
  <si>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</si>
  <si>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</si>
  <si>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</si>
  <si>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</si>
  <si>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</si>
  <si>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</si>
  <si>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</si>
  <si>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</si>
  <si>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</si>
  <si>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</si>
  <si>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</si>
  <si>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</si>
  <si>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</si>
  <si>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</si>
  <si>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</si>
  <si>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</si>
  <si>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</si>
  <si>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</si>
  <si>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</si>
  <si>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</si>
  <si>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</si>
  <si>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</si>
  <si>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</si>
  <si>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</si>
  <si>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</si>
  <si>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</si>
  <si>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</si>
  <si>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</si>
  <si>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</si>
  <si>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</si>
  <si>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</si>
  <si>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</si>
  <si>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</si>
  <si>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</si>
  <si>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</si>
  <si>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</si>
  <si>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</si>
  <si>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</si>
  <si>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</si>
  <si>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</si>
  <si>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</si>
  <si>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</si>
  <si>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</si>
  <si>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</si>
  <si>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</si>
  <si>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</si>
  <si>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</si>
  <si>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</si>
  <si>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</si>
  <si>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</si>
  <si>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</si>
  <si>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</si>
  <si>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</si>
  <si>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</si>
  <si>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</si>
  <si>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</si>
  <si>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</si>
  <si>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</si>
  <si>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</si>
  <si>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</si>
  <si>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</si>
  <si>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</si>
  <si>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</si>
  <si>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</si>
  <si>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</si>
  <si>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</si>
  <si>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</si>
  <si>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</si>
  <si>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</si>
  <si>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</si>
  <si>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</si>
  <si>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</si>
  <si>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</si>
  <si>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</si>
  <si>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</si>
  <si>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</si>
  <si>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</si>
  <si>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</si>
  <si>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</si>
  <si>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</si>
  <si>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</si>
  <si>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</si>
  <si>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</si>
  <si>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</si>
  <si>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</si>
  <si>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</si>
  <si>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</si>
  <si>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</si>
  <si>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</si>
  <si>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</si>
  <si>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</si>
  <si>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</si>
  <si>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</si>
  <si>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</si>
  <si>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</si>
  <si>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</si>
  <si>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</si>
  <si>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</si>
  <si>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</si>
  <si>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</si>
  <si>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</si>
  <si>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</si>
  <si>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</si>
  <si>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</si>
  <si>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</si>
  <si>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</si>
  <si>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</si>
  <si>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</si>
  <si>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</si>
  <si>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</si>
  <si>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</si>
  <si>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</si>
  <si>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</si>
  <si>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</si>
  <si>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</si>
  <si>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</si>
  <si>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</si>
  <si>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</si>
  <si>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</si>
  <si>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</si>
  <si>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</si>
  <si>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</si>
  <si>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</si>
  <si>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</si>
  <si>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</si>
  <si>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</si>
  <si>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</si>
  <si>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</si>
  <si>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</si>
  <si>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</si>
  <si>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</si>
  <si>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</si>
  <si>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</si>
  <si>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</si>
  <si>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</si>
  <si>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</si>
  <si>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</si>
  <si>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</si>
  <si>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</si>
  <si>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</si>
  <si>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</si>
  <si>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</si>
  <si>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</si>
  <si>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</si>
  <si>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</si>
  <si>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</si>
  <si>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</si>
  <si>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</si>
  <si>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</si>
  <si>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</si>
  <si>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</si>
  <si>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</si>
  <si>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</si>
  <si>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</si>
  <si>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</si>
  <si>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</si>
  <si>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</si>
  <si>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</si>
  <si>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</si>
  <si>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</si>
  <si>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</si>
  <si>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</si>
  <si>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</si>
  <si>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</si>
  <si>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</si>
  <si>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</si>
  <si>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</si>
  <si>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</si>
  <si>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</si>
  <si>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</si>
  <si>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</si>
  <si>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</si>
  <si>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</si>
  <si>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</si>
  <si>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</si>
  <si>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</si>
  <si>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</si>
  <si>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</si>
  <si>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</si>
  <si>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</si>
  <si>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</si>
  <si>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</si>
  <si>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</si>
  <si>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</si>
  <si>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</si>
  <si>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</si>
  <si>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</si>
  <si>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</si>
  <si>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</si>
  <si>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</si>
  <si>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</si>
  <si>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</si>
  <si>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</si>
  <si>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</si>
  <si>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</si>
  <si>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</si>
  <si>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</si>
  <si>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</si>
  <si>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</si>
  <si>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</si>
  <si>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</si>
  <si>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</si>
  <si>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</si>
  <si>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</si>
  <si>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</si>
  <si>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</si>
  <si>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</si>
  <si>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</si>
  <si>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</si>
  <si>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</si>
  <si>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</si>
  <si>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</si>
  <si>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</si>
  <si>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</si>
  <si>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</si>
  <si>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</si>
  <si>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</si>
  <si>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</si>
  <si>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</si>
  <si>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</si>
  <si>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</si>
  <si>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</si>
  <si>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</si>
  <si>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</si>
  <si>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</si>
  <si>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</si>
  <si>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</si>
  <si>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</si>
  <si>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</si>
  <si>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</si>
  <si>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</si>
  <si>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</si>
  <si>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</si>
  <si>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</si>
  <si>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</si>
  <si>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</si>
  <si>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</si>
  <si>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</si>
  <si>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</si>
  <si>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</si>
  <si>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</si>
  <si>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</si>
  <si>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</si>
  <si>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</si>
  <si>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</si>
  <si>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</si>
  <si>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</si>
  <si>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</si>
  <si>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</si>
  <si>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</si>
  <si>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</si>
  <si>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</si>
  <si>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</si>
  <si>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</si>
  <si>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</si>
  <si>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</si>
  <si>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</si>
  <si>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</si>
  <si>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</si>
  <si>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</si>
  <si>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</si>
  <si>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</si>
  <si>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</si>
  <si>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</si>
  <si>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</si>
  <si>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</si>
  <si>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</si>
  <si>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</si>
  <si>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</si>
  <si>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</si>
  <si>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</si>
  <si>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</si>
  <si>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</si>
  <si>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</si>
  <si>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</si>
  <si>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</si>
  <si>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</si>
  <si>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</si>
  <si>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</si>
  <si>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</si>
  <si>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</si>
  <si>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</si>
  <si>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</si>
  <si>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</si>
  <si>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</si>
  <si>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</si>
  <si>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</si>
  <si>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</si>
  <si>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</si>
  <si>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</si>
  <si>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</si>
  <si>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</si>
  <si>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</si>
  <si>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</si>
  <si>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</si>
  <si>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</si>
  <si>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</si>
  <si>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</si>
  <si>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</si>
  <si>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</si>
  <si>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</si>
  <si>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</si>
  <si>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</si>
  <si>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</si>
  <si>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</si>
  <si>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</si>
  <si>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</si>
  <si>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</si>
  <si>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</si>
  <si>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</si>
  <si>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</si>
  <si>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</si>
  <si>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</si>
  <si>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</si>
  <si>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</si>
  <si>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</si>
  <si>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</si>
  <si>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</si>
  <si>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</si>
  <si>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</si>
  <si>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</si>
  <si>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</si>
  <si>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</si>
  <si>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</si>
  <si>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</si>
  <si>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</si>
  <si>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</si>
  <si>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</si>
  <si>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</si>
  <si>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</si>
  <si>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</si>
  <si>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</si>
  <si>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</si>
  <si>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</si>
  <si>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</si>
  <si>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</si>
  <si>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</si>
  <si>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</si>
  <si>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</si>
  <si>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</si>
  <si>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</si>
  <si>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</si>
  <si>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</si>
  <si>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</si>
  <si>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</si>
  <si>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</si>
  <si>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</si>
  <si>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</si>
  <si>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</si>
  <si>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</si>
  <si>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</si>
  <si>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</si>
  <si>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</si>
  <si>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</si>
  <si>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</si>
  <si>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</si>
  <si>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</si>
  <si>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</si>
  <si>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</si>
  <si>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</si>
  <si>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</si>
  <si>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</si>
  <si>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</si>
  <si>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</si>
  <si>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</si>
  <si>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</si>
  <si>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</si>
  <si>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</si>
  <si>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</si>
  <si>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</si>
  <si>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</si>
  <si>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</si>
  <si>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</si>
  <si>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</si>
  <si>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</si>
  <si>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</si>
  <si>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</si>
  <si>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</si>
  <si>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</si>
  <si>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</si>
  <si>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</si>
  <si>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</si>
  <si>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</si>
  <si>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</si>
  <si>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</si>
  <si>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</si>
  <si>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</si>
  <si>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</si>
  <si>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</si>
  <si>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</si>
  <si>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</si>
  <si>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</si>
  <si>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</si>
  <si>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</si>
  <si>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</si>
  <si>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</si>
  <si>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</si>
  <si>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</si>
  <si>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</si>
  <si>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</si>
  <si>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</si>
  <si>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</si>
  <si>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</si>
  <si>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</si>
  <si>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</si>
  <si>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</si>
  <si>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</si>
  <si>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</si>
  <si>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</si>
  <si>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</si>
  <si>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</si>
  <si>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</si>
  <si>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</si>
  <si>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</si>
  <si>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</si>
  <si>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</si>
  <si>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</si>
  <si>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</si>
  <si>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</si>
  <si>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</si>
  <si>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</si>
  <si>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</si>
  <si>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</si>
  <si>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</si>
  <si>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</si>
  <si>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</si>
  <si>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</si>
  <si>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</si>
  <si>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</si>
  <si>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</si>
  <si>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</si>
  <si>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</si>
  <si>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</si>
  <si>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</si>
  <si>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</si>
  <si>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</si>
  <si>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</si>
  <si>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</si>
  <si>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</si>
  <si>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</si>
  <si>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</si>
  <si>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</si>
  <si>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</si>
  <si>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</si>
  <si>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</si>
  <si>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</si>
  <si>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</si>
  <si>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</si>
  <si>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</si>
  <si>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</si>
  <si>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</si>
  <si>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</si>
  <si>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</si>
  <si>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</si>
  <si>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</si>
  <si>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</si>
  <si>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</si>
  <si>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</si>
  <si>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</si>
  <si>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</si>
  <si>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</si>
  <si>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</si>
  <si>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</si>
  <si>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</si>
  <si>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</si>
  <si>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</si>
  <si>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</si>
  <si>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</si>
  <si>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</si>
  <si>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</si>
  <si>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</si>
  <si>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</si>
  <si>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</si>
  <si>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</si>
  <si>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</si>
  <si>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</si>
  <si>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</si>
  <si>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</si>
  <si>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</si>
  <si>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</si>
  <si>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</si>
  <si>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</si>
  <si>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</si>
  <si>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</si>
  <si>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</si>
  <si>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</si>
  <si>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</si>
  <si>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</si>
  <si>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</si>
  <si>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</si>
  <si>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</si>
  <si>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</si>
  <si>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</si>
  <si>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</si>
  <si>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</si>
  <si>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</si>
  <si>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</si>
  <si>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</si>
  <si>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</si>
  <si>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</si>
  <si>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</si>
  <si>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</si>
  <si>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</si>
  <si>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</si>
  <si>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</si>
  <si>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</si>
  <si>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</si>
  <si>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</si>
  <si>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</si>
  <si>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</si>
  <si>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</si>
  <si>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</si>
  <si>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</si>
  <si>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</si>
  <si>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</si>
  <si>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</si>
  <si>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</si>
  <si>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</si>
  <si>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</si>
  <si>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</si>
  <si>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</si>
  <si>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</si>
  <si>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</si>
  <si>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</si>
  <si>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</si>
  <si>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</si>
  <si>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</si>
  <si>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</si>
  <si>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</si>
  <si>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</si>
  <si>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</si>
  <si>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</si>
  <si>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</si>
  <si>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</si>
  <si>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</si>
  <si>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</si>
  <si>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</si>
  <si>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</si>
  <si>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</si>
  <si>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</si>
  <si>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</si>
  <si>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</si>
  <si>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</si>
  <si>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</si>
  <si>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</si>
  <si>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</si>
  <si>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</si>
  <si>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</si>
  <si>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</si>
  <si>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</si>
  <si>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</si>
  <si>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</si>
  <si>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</si>
  <si>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</si>
  <si>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</si>
  <si>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</si>
  <si>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</si>
  <si>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</si>
  <si>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</si>
  <si>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</si>
  <si>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</si>
  <si>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</si>
  <si>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</si>
  <si>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</si>
  <si>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</si>
  <si>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</si>
  <si>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</si>
  <si>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</si>
  <si>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</si>
  <si>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</si>
  <si>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</si>
  <si>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</si>
  <si>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</si>
  <si>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</si>
  <si>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</si>
  <si>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</si>
  <si>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</si>
  <si>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</si>
  <si>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</si>
  <si>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</si>
  <si>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</si>
  <si>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</si>
  <si>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</si>
  <si>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</si>
  <si>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</si>
  <si>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</si>
  <si>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</si>
  <si>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</si>
  <si>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</si>
  <si>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</si>
  <si>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</si>
  <si>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</si>
  <si>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</si>
  <si>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</si>
  <si>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</si>
  <si>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</si>
  <si>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</si>
  <si>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</si>
  <si>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</si>
  <si>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</si>
  <si>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</si>
  <si>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</si>
  <si>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</si>
  <si>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</si>
  <si>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</si>
  <si>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</si>
  <si>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</si>
  <si>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</si>
  <si>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</si>
  <si>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</si>
  <si>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</si>
  <si>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</si>
  <si>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</si>
  <si>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</si>
  <si>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</si>
  <si>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</si>
  <si>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</si>
  <si>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</si>
  <si>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</si>
  <si>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</si>
  <si>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</si>
  <si>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</si>
  <si>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</si>
  <si>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</si>
  <si>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</si>
  <si>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</si>
  <si>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</si>
  <si>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</si>
  <si>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</si>
  <si>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</si>
  <si>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</si>
  <si>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</si>
  <si>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</si>
  <si>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</si>
  <si>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</si>
  <si>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</si>
  <si>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</si>
  <si>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</si>
  <si>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</si>
  <si>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</si>
  <si>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</si>
  <si>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</si>
  <si>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</si>
  <si>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</si>
  <si>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</si>
  <si>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</si>
  <si>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</si>
  <si>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</si>
  <si>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</si>
  <si>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</si>
  <si>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</si>
  <si>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</si>
  <si>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</si>
  <si>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</si>
  <si>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</si>
  <si>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</si>
  <si>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</si>
  <si>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</si>
  <si>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</si>
  <si>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</si>
  <si>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</si>
  <si>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</si>
  <si>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</si>
  <si>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</si>
  <si>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</si>
  <si>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</si>
  <si>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</si>
  <si>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</si>
  <si>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</si>
  <si>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</si>
  <si>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</si>
  <si>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</si>
  <si>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</si>
  <si>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</si>
  <si>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</si>
  <si>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</si>
  <si>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</si>
  <si>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</si>
  <si>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</si>
  <si>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</si>
  <si>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</si>
  <si>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</si>
  <si>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</si>
  <si>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</si>
  <si>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</si>
  <si>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</si>
  <si>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</si>
  <si>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</si>
  <si>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</si>
  <si>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</si>
  <si>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</si>
  <si>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</si>
  <si>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</si>
  <si>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</si>
  <si>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</si>
  <si>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</si>
  <si>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</si>
  <si>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</si>
  <si>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</si>
  <si>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</si>
  <si>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</si>
  <si>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</si>
  <si>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</si>
  <si>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</si>
  <si>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</si>
  <si>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</si>
  <si>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</si>
  <si>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</si>
  <si>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</si>
  <si>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</si>
  <si>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</si>
  <si>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</si>
  <si>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</si>
  <si>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</si>
  <si>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</si>
  <si>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</si>
  <si>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</si>
  <si>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</si>
  <si>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</si>
  <si>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</si>
  <si>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</si>
  <si>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</si>
  <si>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</si>
  <si>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</si>
  <si>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</si>
  <si>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</si>
  <si>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</si>
  <si>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</si>
  <si>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</si>
  <si>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</si>
  <si>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</si>
  <si>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</si>
  <si>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</si>
  <si>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</si>
  <si>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</si>
  <si>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</si>
  <si>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</si>
  <si>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</si>
  <si>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</si>
  <si>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</si>
  <si>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</si>
  <si>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</si>
  <si>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</si>
  <si>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</si>
  <si>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</si>
  <si>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</si>
  <si>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</si>
  <si>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</si>
  <si>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</si>
  <si>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</si>
  <si>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</si>
  <si>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</si>
  <si>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</si>
  <si>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</si>
  <si>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</si>
  <si>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</si>
  <si>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</si>
  <si>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</si>
  <si>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</si>
  <si>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</si>
  <si>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</si>
  <si>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</si>
  <si>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</si>
  <si>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</si>
  <si>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</si>
  <si>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</si>
  <si>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</si>
  <si>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</si>
  <si>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</si>
  <si>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</si>
  <si>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</si>
  <si>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</si>
  <si>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</si>
  <si>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</si>
  <si>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</si>
  <si>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</si>
  <si>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</si>
  <si>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</si>
  <si>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</si>
  <si>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</si>
  <si>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</si>
  <si>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</si>
  <si>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</si>
  <si>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</si>
  <si>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</si>
  <si>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</si>
  <si>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</si>
  <si>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</si>
  <si>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</si>
  <si>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</si>
  <si>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</si>
  <si>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</si>
  <si>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</si>
  <si>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</si>
  <si>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</si>
  <si>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</si>
  <si>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</si>
  <si>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</si>
  <si>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</si>
  <si>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</si>
  <si>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</si>
  <si>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</si>
  <si>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</si>
  <si>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</si>
  <si>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</si>
  <si>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</si>
  <si>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</si>
  <si>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</si>
  <si>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</si>
  <si>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</si>
  <si>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</si>
  <si>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</si>
  <si>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</si>
  <si>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</si>
  <si>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</si>
  <si>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</si>
  <si>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</si>
  <si>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</si>
  <si>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</si>
  <si>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</si>
  <si>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</si>
  <si>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</si>
  <si>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</si>
  <si>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</si>
  <si>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</si>
  <si>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</si>
  <si>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</si>
  <si>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</si>
  <si>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</si>
  <si>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</si>
  <si>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</si>
  <si>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</si>
  <si>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</si>
  <si>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</si>
  <si>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</si>
  <si>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</si>
  <si>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</si>
  <si>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</si>
  <si>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</si>
  <si>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</si>
  <si>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</si>
  <si>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</si>
  <si>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</si>
  <si>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</si>
  <si>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</si>
  <si>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</si>
  <si>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</si>
  <si>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</si>
  <si>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</si>
  <si>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</si>
  <si>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</si>
  <si>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</si>
  <si>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</si>
  <si>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</si>
  <si>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</si>
  <si>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</si>
  <si>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</si>
  <si>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</si>
  <si>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</si>
  <si>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</si>
  <si>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</si>
  <si>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</si>
  <si>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</si>
  <si>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</si>
  <si>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</si>
  <si>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</si>
  <si>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</si>
  <si>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</si>
  <si>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</si>
  <si>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</si>
  <si>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</si>
  <si>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</si>
  <si>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</si>
  <si>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</si>
  <si>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</si>
  <si>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</si>
  <si>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</si>
  <si>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</si>
  <si>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</si>
  <si>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</si>
  <si>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</si>
  <si>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</si>
  <si>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</si>
  <si>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</si>
  <si>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</si>
  <si>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</si>
  <si>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</si>
  <si>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</si>
  <si>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</si>
  <si>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</si>
  <si>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</si>
  <si>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</si>
  <si>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</si>
  <si>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</si>
  <si>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</si>
  <si>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</si>
  <si>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</si>
  <si>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</si>
  <si>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</si>
  <si>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</si>
  <si>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</si>
  <si>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</si>
  <si>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</si>
  <si>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</si>
  <si>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</si>
  <si>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</si>
  <si>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</si>
  <si>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</si>
  <si>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</si>
  <si>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</si>
  <si>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</si>
  <si>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</si>
  <si>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</si>
  <si>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</si>
  <si>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</si>
  <si>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</si>
  <si>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</si>
  <si>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</si>
  <si>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</si>
  <si>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</si>
  <si>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</si>
  <si>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</si>
  <si>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</si>
  <si>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</si>
  <si>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</si>
  <si>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</si>
  <si>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</si>
  <si>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</si>
  <si>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</si>
  <si>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</si>
  <si>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</si>
  <si>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</si>
  <si>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</si>
  <si>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</si>
  <si>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</si>
  <si>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</si>
  <si>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</si>
  <si>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</si>
  <si>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</si>
  <si>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</si>
  <si>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</si>
  <si>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</si>
  <si>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</si>
  <si>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</si>
  <si>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</si>
  <si>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</si>
  <si>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</si>
  <si>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</si>
  <si>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</si>
  <si>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</si>
  <si>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</si>
  <si>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</si>
  <si>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</si>
  <si>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</si>
  <si>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</si>
  <si>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</si>
  <si>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</si>
  <si>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</si>
  <si>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</si>
  <si>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</si>
  <si>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</si>
  <si>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</si>
  <si>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</si>
  <si>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</si>
  <si>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</si>
  <si>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</si>
  <si>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</si>
  <si>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</si>
  <si>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</si>
  <si>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</si>
  <si>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</si>
  <si>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</si>
  <si>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</si>
  <si>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</si>
  <si>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</si>
  <si>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</si>
  <si>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</si>
  <si>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</si>
  <si>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</si>
  <si>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</si>
  <si>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</si>
  <si>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</si>
  <si>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</si>
  <si>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</si>
  <si>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</si>
  <si>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</si>
  <si>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</si>
  <si>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</si>
  <si>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</si>
  <si>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</si>
  <si>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</si>
  <si>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</si>
  <si>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</si>
  <si>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</si>
  <si>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</si>
  <si>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</si>
  <si>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</si>
  <si>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</si>
  <si>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</si>
  <si>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</si>
  <si>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</si>
  <si>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</si>
  <si>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</si>
  <si>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</si>
  <si>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</si>
  <si>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</si>
  <si>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</si>
  <si>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</si>
  <si>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</si>
  <si>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</si>
  <si>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</si>
  <si>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</si>
  <si>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</si>
  <si>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</si>
  <si>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</si>
  <si>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</si>
  <si>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</si>
  <si>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</si>
  <si>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</si>
  <si>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</si>
  <si>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</si>
  <si>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</si>
  <si>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</si>
  <si>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</si>
  <si>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</si>
  <si>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</si>
  <si>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</si>
  <si>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</si>
  <si>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</si>
  <si>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</si>
  <si>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</si>
  <si>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</si>
  <si>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</si>
  <si>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</si>
  <si>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</si>
  <si>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</si>
  <si>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</si>
  <si>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</si>
  <si>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</si>
  <si>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</si>
  <si>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</si>
  <si>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</si>
  <si>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</si>
  <si>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</si>
  <si>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</si>
  <si>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</si>
  <si>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</si>
  <si>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</si>
  <si>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</si>
  <si>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</si>
  <si>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</si>
  <si>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</si>
  <si>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</si>
  <si>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</si>
  <si>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</si>
  <si>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</si>
  <si>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</si>
  <si>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</si>
  <si>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</si>
  <si>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</si>
  <si>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</si>
  <si>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</si>
  <si>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</si>
  <si>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</si>
  <si>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</si>
  <si>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</si>
  <si>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</si>
  <si>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</si>
  <si>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</si>
  <si>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</si>
  <si>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</si>
  <si>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</si>
  <si>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</si>
  <si>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</si>
  <si>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</si>
  <si>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</si>
  <si>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</si>
  <si>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</si>
  <si>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</si>
  <si>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</si>
  <si>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</si>
  <si>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</si>
  <si>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</si>
  <si>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</si>
  <si>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</si>
  <si>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</si>
  <si>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</si>
  <si>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</si>
  <si>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</si>
  <si>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</si>
  <si>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</si>
  <si>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</si>
  <si>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</si>
  <si>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</si>
  <si>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</si>
  <si>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</si>
  <si>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</si>
  <si>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</si>
  <si>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</si>
  <si>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</si>
  <si>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</si>
  <si>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</si>
  <si>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</si>
  <si>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</si>
  <si>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</si>
  <si>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</si>
  <si>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</si>
  <si>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</si>
  <si>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</si>
  <si>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</si>
  <si>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</si>
  <si>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</si>
  <si>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</si>
  <si>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</si>
  <si>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</si>
  <si>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</si>
  <si>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</si>
  <si>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</si>
  <si>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</si>
  <si>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</si>
  <si>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</si>
  <si>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</si>
  <si>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</si>
  <si>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</si>
  <si>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</si>
  <si>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</si>
  <si>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</si>
  <si>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</si>
  <si>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</si>
  <si>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</si>
  <si>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</si>
  <si>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</si>
  <si>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</si>
  <si>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</si>
  <si>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</si>
  <si>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</si>
  <si>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</si>
  <si>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</si>
  <si>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</si>
  <si>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</si>
  <si>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</si>
  <si>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</si>
  <si>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</si>
  <si>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</si>
  <si>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</si>
  <si>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</si>
  <si>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</si>
  <si>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</si>
  <si>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</si>
  <si>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</si>
  <si>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</si>
  <si>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</si>
  <si>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</si>
  <si>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</si>
  <si>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</si>
  <si>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</si>
  <si>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</si>
  <si>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</si>
  <si>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</si>
  <si>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</si>
  <si>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</si>
  <si>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</si>
  <si>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</si>
  <si>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</si>
  <si>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</si>
  <si>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</si>
  <si>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</si>
  <si>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</si>
  <si>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</si>
  <si>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</si>
  <si>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</si>
  <si>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</si>
  <si>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</si>
  <si>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</si>
  <si>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</si>
  <si>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</si>
  <si>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</si>
  <si>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</si>
  <si>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</si>
  <si>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</si>
  <si>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</si>
  <si>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</si>
  <si>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</si>
  <si>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</si>
  <si>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</si>
  <si>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</si>
  <si>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</si>
  <si>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</si>
  <si>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</si>
  <si>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</si>
  <si>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</si>
  <si>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</si>
  <si>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</si>
  <si>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</si>
  <si>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</si>
  <si>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</si>
  <si>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</si>
  <si>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</si>
  <si>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</si>
  <si>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</si>
  <si>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</si>
  <si>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</si>
  <si>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</si>
  <si>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</si>
  <si>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</si>
  <si>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</si>
  <si>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</si>
  <si>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</si>
  <si>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</si>
  <si>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</si>
  <si>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</si>
  <si>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</si>
  <si>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</si>
  <si>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</si>
  <si>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</si>
  <si>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</si>
  <si>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</si>
  <si>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</si>
  <si>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</si>
  <si>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</si>
  <si>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</si>
  <si>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</si>
  <si>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</si>
  <si>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</si>
  <si>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</si>
  <si>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</si>
  <si>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</si>
  <si>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</si>
  <si>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</si>
  <si>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</si>
  <si>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</si>
  <si>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</si>
  <si>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</si>
  <si>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</si>
  <si>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</si>
  <si>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</si>
  <si>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</si>
  <si>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</si>
  <si>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</si>
  <si>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</si>
  <si>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</si>
  <si>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</si>
  <si>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</si>
  <si>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</si>
  <si>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</si>
  <si>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</si>
  <si>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</si>
  <si>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</si>
  <si>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</si>
  <si>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</si>
  <si>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</si>
  <si>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</si>
  <si>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</si>
  <si>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</si>
  <si>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</si>
  <si>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</si>
  <si>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</si>
  <si>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</si>
  <si>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</si>
  <si>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</si>
  <si>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</si>
  <si>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</si>
  <si>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</si>
  <si>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</si>
  <si>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</si>
  <si>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</si>
  <si>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</si>
  <si>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</si>
  <si>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</si>
  <si>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</si>
  <si>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</si>
  <si>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</si>
  <si>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</si>
  <si>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</si>
  <si>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</si>
  <si>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</si>
  <si>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</si>
  <si>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</si>
  <si>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</si>
  <si>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</si>
  <si>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</si>
  <si>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</si>
  <si>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</si>
  <si>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</si>
  <si>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</si>
  <si>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</si>
  <si>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</si>
  <si>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</si>
  <si>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</si>
  <si>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</si>
  <si>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</si>
  <si>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</si>
  <si>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</si>
  <si>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</si>
  <si>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</si>
  <si>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</si>
  <si>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</si>
  <si>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</si>
  <si>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</si>
  <si>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</si>
  <si>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</si>
  <si>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</si>
  <si>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</si>
  <si>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</si>
  <si>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</si>
  <si>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</si>
  <si>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</si>
  <si>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</si>
  <si>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</si>
  <si>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</si>
  <si>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</si>
  <si>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</si>
  <si>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</si>
  <si>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</si>
  <si>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</si>
  <si>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</si>
  <si>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</si>
  <si>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</si>
  <si>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</si>
  <si>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</si>
  <si>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</si>
  <si>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</si>
  <si>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</si>
  <si>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</si>
  <si>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</si>
  <si>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</si>
  <si>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</si>
  <si>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</si>
  <si>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</si>
  <si>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</si>
  <si>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</si>
  <si>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</si>
  <si>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</si>
  <si>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</si>
  <si>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</si>
  <si>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</si>
  <si>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</si>
  <si>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</si>
  <si>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</si>
  <si>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</si>
  <si>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</si>
  <si>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</si>
  <si>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</si>
  <si>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</si>
  <si>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</si>
  <si>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</si>
  <si>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</si>
  <si>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</si>
  <si>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</si>
  <si>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</si>
  <si>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</si>
  <si>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</si>
  <si>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</si>
  <si>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</si>
  <si>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</si>
  <si>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</si>
  <si>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</si>
  <si>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</si>
  <si>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</si>
  <si>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</si>
  <si>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</si>
  <si>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</si>
  <si>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</si>
  <si>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</si>
  <si>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</si>
  <si>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</si>
  <si>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</si>
  <si>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</si>
  <si>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</si>
  <si>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</si>
  <si>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</si>
  <si>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</si>
  <si>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</si>
  <si>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</si>
  <si>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</si>
  <si>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</si>
  <si>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</si>
  <si>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</si>
  <si>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</si>
  <si>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</si>
  <si>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</si>
  <si>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</si>
  <si>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</si>
  <si>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</si>
  <si>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</si>
  <si>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</si>
  <si>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</si>
  <si>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</si>
  <si>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</si>
  <si>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</si>
  <si>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</si>
  <si>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</si>
  <si>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</si>
  <si>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</si>
  <si>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</si>
  <si>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</si>
  <si>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</si>
  <si>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</si>
  <si>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</si>
  <si>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</si>
  <si>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</si>
  <si>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</si>
  <si>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</si>
  <si>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</si>
  <si>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</si>
  <si>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</si>
  <si>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</si>
  <si>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</si>
  <si>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</si>
  <si>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</si>
  <si>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</si>
  <si>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</si>
  <si>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</si>
  <si>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</si>
  <si>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</si>
  <si>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</si>
  <si>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</si>
  <si>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</si>
  <si>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</si>
  <si>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</si>
  <si>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</si>
  <si>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</si>
  <si>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</si>
  <si>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</si>
  <si>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</si>
  <si>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</si>
  <si>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</si>
  <si>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</si>
  <si>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</si>
  <si>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</si>
  <si>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</si>
  <si>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</si>
  <si>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</si>
  <si>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</si>
  <si>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</si>
  <si>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</si>
  <si>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</si>
  <si>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</si>
  <si>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</si>
  <si>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</si>
  <si>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</si>
  <si>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</si>
  <si>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</si>
  <si>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</si>
  <si>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</si>
  <si>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</si>
  <si>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</si>
  <si>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</si>
  <si>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</si>
  <si>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</si>
  <si>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</si>
  <si>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</si>
  <si>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</si>
  <si>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</si>
  <si>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</si>
  <si>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</si>
  <si>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</si>
  <si>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</si>
  <si>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</si>
  <si>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</si>
  <si>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</si>
  <si>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</si>
  <si>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</si>
  <si>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</si>
  <si>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</si>
  <si>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</si>
  <si>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</si>
  <si>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</si>
  <si>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</si>
  <si>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</si>
  <si>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</si>
  <si>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</si>
  <si>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</si>
  <si>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</si>
  <si>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</si>
  <si>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</si>
  <si>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</si>
  <si>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</si>
  <si>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</si>
  <si>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</si>
  <si>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</si>
  <si>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</si>
  <si>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</si>
  <si>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</si>
  <si>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</si>
  <si>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</si>
  <si>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</si>
  <si>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</si>
  <si>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</si>
  <si>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</si>
  <si>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</si>
  <si>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</si>
  <si>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</si>
  <si>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</si>
  <si>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</si>
  <si>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</si>
  <si>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</si>
  <si>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</si>
  <si>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</si>
  <si>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</si>
  <si>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</si>
  <si>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</si>
  <si>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</si>
  <si>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</si>
  <si>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</si>
  <si>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</si>
  <si>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</si>
  <si>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</si>
  <si>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</si>
  <si>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</si>
  <si>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</si>
  <si>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</si>
  <si>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</si>
  <si>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</si>
  <si>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</si>
  <si>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</si>
  <si>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</si>
  <si>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</si>
  <si>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</si>
  <si>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</si>
  <si>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</si>
  <si>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</si>
  <si>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</si>
  <si>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</si>
  <si>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</si>
  <si>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</si>
  <si>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</si>
  <si>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</si>
  <si>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</si>
  <si>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</si>
  <si>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</si>
  <si>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</si>
  <si>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</si>
  <si>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</si>
  <si>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</si>
  <si>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</si>
  <si>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</si>
  <si>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</si>
  <si>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</si>
  <si>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</si>
  <si>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</si>
  <si>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</si>
  <si>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</si>
  <si>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</si>
  <si>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</si>
  <si>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</si>
  <si>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</si>
  <si>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</si>
  <si>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</si>
  <si>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</si>
  <si>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</si>
  <si>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</si>
  <si>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</si>
  <si>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</si>
  <si>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</si>
  <si>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</si>
  <si>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</si>
  <si>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</si>
  <si>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</si>
  <si>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</si>
  <si>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</si>
  <si>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</si>
  <si>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</si>
  <si>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</si>
  <si>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</si>
  <si>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</si>
  <si>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</si>
  <si>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</si>
  <si>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</si>
  <si>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</si>
  <si>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</si>
  <si>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</si>
  <si>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</si>
  <si>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</si>
  <si>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</si>
  <si>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</si>
  <si>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</si>
  <si>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</si>
  <si>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</si>
  <si>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</si>
  <si>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</si>
  <si>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</si>
  <si>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</si>
  <si>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</si>
  <si>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</si>
  <si>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</si>
  <si>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</si>
  <si>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</si>
  <si>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</si>
  <si>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</si>
  <si>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</si>
  <si>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</si>
  <si>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</si>
  <si>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</si>
  <si>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</si>
  <si>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</si>
  <si>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</si>
  <si>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</si>
  <si>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</si>
  <si>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</si>
  <si>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</si>
  <si>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</si>
  <si>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</si>
  <si>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</si>
  <si>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</si>
  <si>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</si>
  <si>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</si>
  <si>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</si>
  <si>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</si>
  <si>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</si>
  <si>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</si>
  <si>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</si>
  <si>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</si>
  <si>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</si>
  <si>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</si>
  <si>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</si>
  <si>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</si>
  <si>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</si>
  <si>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</si>
  <si>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</si>
  <si>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</si>
  <si>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</si>
  <si>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</si>
  <si>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</si>
  <si>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</si>
  <si>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</si>
  <si>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</si>
  <si>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</si>
  <si>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</si>
  <si>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</si>
  <si>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</si>
  <si>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</si>
  <si>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</si>
  <si>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</si>
  <si>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</si>
  <si>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</si>
  <si>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</si>
  <si>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</si>
  <si>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</si>
  <si>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</si>
  <si>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</si>
  <si>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</si>
  <si>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</si>
  <si>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</si>
  <si>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</si>
  <si>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</si>
  <si>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</si>
  <si>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</si>
  <si>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</si>
  <si>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</si>
  <si>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</si>
  <si>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</si>
  <si>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</si>
  <si>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</si>
  <si>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</si>
  <si>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</si>
  <si>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</si>
  <si>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</si>
  <si>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</si>
  <si>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</si>
  <si>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</si>
  <si>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</si>
  <si>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</si>
  <si>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</si>
  <si>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</si>
  <si>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</si>
  <si>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</si>
  <si>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</si>
  <si>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</si>
  <si>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</si>
  <si>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</si>
  <si>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</si>
  <si>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</si>
  <si>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</si>
  <si>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</si>
  <si>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</si>
  <si>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</si>
  <si>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</si>
  <si>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</si>
  <si>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</si>
  <si>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</si>
  <si>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</si>
  <si>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</si>
  <si>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</si>
  <si>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</si>
  <si>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</si>
  <si>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</si>
  <si>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</si>
  <si>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</si>
  <si>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</si>
  <si>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</si>
  <si>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</si>
  <si>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</si>
  <si>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</si>
  <si>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</si>
  <si>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</si>
  <si>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</si>
  <si>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</si>
  <si>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</si>
  <si>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</si>
  <si>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</si>
  <si>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</si>
  <si>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</si>
  <si>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</si>
  <si>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</si>
  <si>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</si>
  <si>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</si>
  <si>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</si>
  <si>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</si>
  <si>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</si>
  <si>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</si>
  <si>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</si>
  <si>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</si>
  <si>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</si>
  <si>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</si>
  <si>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</si>
  <si>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</si>
  <si>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</si>
  <si>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</si>
  <si>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</si>
  <si>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</si>
  <si>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</si>
  <si>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</si>
  <si>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</si>
  <si>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</si>
  <si>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</si>
  <si>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</si>
  <si>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</si>
  <si>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</si>
  <si>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</si>
  <si>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</si>
  <si>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</si>
  <si>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</si>
  <si>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</si>
  <si>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</si>
  <si>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</si>
  <si>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</si>
  <si>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</si>
  <si>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</si>
  <si>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</si>
  <si>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</si>
  <si>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</si>
  <si>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</si>
  <si>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</si>
  <si>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</si>
  <si>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</si>
  <si>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</si>
  <si>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</si>
  <si>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</si>
  <si>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</si>
  <si>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</si>
  <si>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</si>
  <si>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</si>
  <si>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</si>
  <si>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</si>
  <si>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</si>
  <si>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</si>
  <si>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</si>
  <si>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</si>
  <si>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</si>
  <si>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</si>
  <si>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</si>
  <si>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</si>
  <si>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</si>
  <si>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</si>
  <si>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</si>
  <si>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</si>
  <si>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</si>
  <si>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</si>
  <si>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</si>
  <si>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</si>
  <si>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</si>
  <si>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</si>
  <si>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</si>
  <si>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</si>
  <si>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</si>
  <si>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</si>
  <si>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</si>
  <si>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</si>
  <si>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</si>
  <si>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</si>
  <si>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</si>
  <si>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</si>
  <si>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</si>
  <si>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</si>
  <si>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</si>
  <si>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</si>
  <si>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</si>
  <si>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</si>
  <si>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</si>
  <si>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</si>
  <si>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</si>
  <si>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</si>
  <si>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</si>
  <si>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</si>
  <si>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</si>
  <si>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</si>
  <si>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</si>
  <si>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</si>
  <si>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</si>
  <si>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</si>
  <si>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</si>
  <si>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</si>
  <si>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</si>
  <si>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</si>
  <si>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</si>
  <si>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</si>
  <si>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</si>
  <si>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</si>
  <si>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</si>
  <si>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</si>
  <si>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</si>
  <si>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</si>
  <si>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</si>
  <si>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</si>
  <si>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</si>
  <si>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</si>
  <si>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</si>
  <si>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</si>
  <si>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</si>
  <si>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</si>
  <si>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</si>
  <si>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</si>
  <si>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</si>
  <si>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</si>
  <si>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</si>
  <si>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</si>
  <si>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</si>
  <si>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</si>
  <si>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</si>
  <si>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</si>
  <si>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</si>
  <si>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</si>
  <si>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</si>
  <si>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</si>
  <si>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</si>
  <si>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</si>
  <si>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</si>
  <si>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</si>
  <si>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</si>
  <si>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</si>
  <si>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</si>
  <si>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</si>
  <si>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</si>
  <si>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</si>
  <si>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</si>
  <si>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</si>
  <si>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</si>
  <si>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</si>
  <si>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</si>
  <si>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</si>
  <si>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</si>
  <si>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</si>
  <si>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</si>
  <si>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</si>
  <si>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</si>
  <si>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</si>
  <si>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</si>
  <si>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</si>
  <si>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</si>
  <si>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</si>
  <si>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</si>
  <si>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</si>
  <si>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</si>
  <si>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</si>
  <si>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</si>
  <si>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</si>
  <si>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</si>
  <si>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</si>
  <si>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</si>
  <si>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</si>
  <si>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</si>
  <si>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</si>
  <si>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</si>
  <si>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</si>
  <si>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</si>
  <si>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</si>
  <si>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</si>
  <si>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</si>
  <si>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</si>
  <si>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</si>
  <si>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</si>
  <si>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</si>
  <si>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</si>
  <si>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</si>
  <si>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</si>
  <si>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</si>
  <si>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</si>
  <si>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</si>
  <si>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</si>
  <si>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</si>
  <si>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</si>
  <si>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</si>
  <si>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</si>
  <si>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</si>
  <si>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</si>
  <si>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</si>
  <si>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</si>
  <si>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</si>
  <si>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</si>
  <si>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</si>
  <si>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</si>
  <si>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</si>
  <si>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</si>
  <si>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</si>
  <si>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</si>
  <si>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</si>
  <si>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</si>
  <si>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</si>
  <si>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</si>
  <si>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</si>
  <si>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</si>
  <si>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</si>
  <si>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</si>
  <si>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</si>
  <si>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</si>
  <si>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</si>
  <si>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</si>
  <si>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</si>
  <si>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</si>
  <si>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</si>
  <si>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</si>
  <si>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</si>
  <si>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</si>
  <si>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</si>
  <si>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</si>
  <si>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</si>
  <si>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</si>
  <si>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</si>
  <si>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</si>
  <si>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</si>
  <si>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</si>
  <si>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</si>
  <si>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</si>
  <si>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</si>
  <si>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</si>
  <si>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</si>
  <si>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</si>
  <si>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</si>
  <si>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</si>
  <si>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</si>
  <si>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</si>
  <si>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</si>
  <si>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</si>
  <si>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</si>
  <si>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</si>
  <si>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</si>
  <si>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</si>
  <si>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</si>
  <si>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</si>
  <si>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</si>
  <si>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</si>
  <si>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</si>
  <si>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</si>
  <si>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</si>
  <si>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</si>
  <si>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</si>
  <si>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</si>
  <si>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</si>
  <si>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</si>
  <si>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</si>
  <si>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</si>
  <si>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</si>
  <si>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</si>
  <si>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</si>
  <si>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</si>
  <si>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</si>
  <si>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</si>
  <si>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</si>
  <si>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</si>
  <si>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</si>
  <si>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</si>
  <si>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</si>
  <si>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</si>
  <si>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</si>
  <si>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</si>
  <si>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</si>
  <si>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</si>
  <si>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</si>
  <si>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</si>
  <si>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</si>
  <si>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</si>
  <si>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</si>
  <si>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</si>
  <si>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</si>
  <si>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</si>
  <si>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</si>
  <si>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</si>
  <si>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</si>
  <si>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</si>
  <si>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</si>
  <si>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</si>
  <si>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</si>
  <si>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</si>
  <si>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</si>
  <si>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</si>
  <si>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</si>
  <si>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</si>
  <si>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</si>
  <si>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</si>
  <si>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</si>
  <si>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</si>
  <si>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</si>
  <si>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</si>
  <si>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</si>
  <si>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</si>
  <si>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</si>
  <si>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</si>
  <si>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</si>
  <si>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</si>
  <si>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</si>
  <si>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</si>
  <si>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</si>
  <si>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</si>
  <si>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</si>
  <si>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</si>
  <si>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</si>
  <si>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</si>
  <si>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</si>
  <si>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</si>
  <si>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</si>
  <si>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</si>
  <si>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</si>
  <si>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</si>
  <si>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</si>
  <si>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</si>
  <si>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</si>
  <si>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</si>
  <si>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</si>
  <si>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</si>
  <si>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</si>
  <si>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</si>
  <si>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</si>
  <si>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</si>
  <si>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</si>
  <si>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</si>
  <si>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</si>
  <si>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</si>
  <si>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</si>
  <si>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</si>
  <si>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</si>
  <si>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</si>
  <si>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</si>
  <si>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</si>
  <si>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</si>
  <si>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</si>
  <si>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</si>
  <si>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</si>
  <si>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</si>
  <si>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</si>
  <si>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</si>
  <si>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</si>
  <si>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</si>
  <si>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</si>
  <si>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</si>
  <si>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</si>
  <si>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</si>
  <si>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</si>
  <si>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</si>
  <si>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</si>
  <si>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</si>
  <si>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</si>
  <si>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</si>
  <si>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</si>
  <si>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</si>
  <si>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</si>
  <si>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</si>
  <si>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</si>
  <si>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</si>
  <si>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</si>
  <si>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</si>
  <si>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</si>
  <si>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</si>
  <si>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</si>
  <si>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</si>
  <si>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</si>
  <si>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</si>
  <si>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</si>
  <si>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</si>
  <si>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</si>
  <si>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</si>
  <si>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</si>
  <si>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</si>
  <si>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</si>
  <si>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</si>
  <si>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</si>
  <si>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</si>
  <si>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</si>
  <si>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</si>
  <si>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</si>
  <si>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</si>
  <si>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</si>
  <si>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</si>
  <si>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</si>
  <si>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</si>
  <si>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</si>
  <si>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</si>
  <si>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</si>
  <si>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</si>
  <si>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</si>
  <si>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</si>
  <si>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</si>
  <si>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</si>
  <si>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</si>
  <si>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</si>
  <si>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</si>
  <si>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</si>
  <si>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</si>
  <si>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</si>
  <si>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</si>
  <si>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</si>
  <si>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</si>
  <si>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</si>
  <si>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</si>
  <si>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</si>
  <si>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</si>
  <si>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</si>
  <si>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</si>
  <si>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</si>
  <si>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</si>
  <si>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</si>
  <si>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</si>
  <si>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</si>
  <si>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</si>
  <si>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</si>
  <si>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</si>
  <si>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</si>
  <si>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</si>
  <si>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</si>
  <si>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</si>
  <si>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</si>
  <si>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</si>
  <si>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</si>
  <si>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</si>
  <si>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</si>
  <si>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</si>
  <si>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</si>
  <si>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</si>
  <si>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</si>
  <si>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</si>
  <si>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</si>
  <si>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</si>
  <si>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</si>
  <si>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</si>
  <si>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</si>
  <si>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</si>
  <si>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</si>
  <si>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</si>
  <si>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</si>
  <si>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</si>
  <si>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</si>
  <si>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</si>
  <si>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</si>
  <si>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</si>
  <si>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</si>
  <si>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</si>
  <si>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</si>
  <si>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</si>
  <si>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</si>
  <si>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</si>
  <si>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</si>
  <si>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</si>
  <si>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</si>
  <si>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</si>
  <si>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</si>
  <si>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</si>
  <si>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</si>
  <si>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</si>
  <si>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</si>
  <si>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</si>
  <si>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</si>
  <si>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</si>
  <si>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</si>
  <si>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</si>
  <si>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</si>
  <si>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</si>
  <si>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</si>
  <si>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</si>
  <si>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</si>
  <si>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</si>
  <si>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</si>
  <si>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</si>
  <si>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</si>
  <si>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</si>
  <si>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</si>
  <si>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</si>
  <si>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</si>
  <si>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</si>
  <si>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</si>
  <si>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</si>
  <si>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</si>
  <si>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</si>
  <si>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</si>
  <si>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</si>
  <si>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</si>
  <si>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</si>
  <si>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</si>
  <si>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</si>
  <si>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</si>
  <si>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</si>
  <si>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</si>
  <si>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</si>
  <si>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</si>
  <si>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</si>
  <si>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</si>
  <si>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</si>
  <si>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</si>
  <si>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</si>
  <si>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</si>
  <si>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</si>
  <si>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</si>
  <si>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</si>
  <si>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</si>
  <si>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</si>
  <si>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</si>
  <si>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</si>
  <si>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</si>
  <si>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</si>
  <si>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</si>
  <si>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</si>
  <si>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</si>
  <si>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</si>
  <si>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</si>
  <si>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</si>
  <si>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</si>
  <si>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</si>
  <si>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</si>
  <si>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</si>
  <si>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</si>
  <si>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</si>
  <si>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</si>
  <si>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</si>
  <si>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</si>
  <si>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</si>
  <si>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</si>
  <si>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</si>
  <si>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</si>
  <si>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</si>
  <si>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</si>
  <si>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</si>
  <si>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</si>
  <si>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</si>
  <si>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</si>
  <si>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</si>
  <si>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</si>
  <si>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</si>
  <si>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</si>
  <si>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</si>
  <si>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</si>
  <si>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</si>
  <si>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</si>
  <si>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</si>
  <si>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</si>
  <si>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</si>
  <si>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</si>
  <si>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</si>
  <si>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</si>
  <si>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</si>
  <si>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</si>
  <si>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</si>
  <si>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</si>
  <si>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</si>
  <si>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</si>
  <si>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</si>
  <si>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</si>
  <si>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</si>
  <si>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</si>
  <si>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</si>
  <si>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</si>
  <si>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</si>
  <si>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</si>
  <si>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</si>
  <si>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</si>
  <si>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</si>
  <si>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</si>
  <si>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</si>
  <si>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</si>
  <si>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</si>
  <si>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</si>
  <si>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</si>
  <si>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</si>
  <si>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</si>
  <si>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</si>
  <si>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</si>
  <si>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</si>
  <si>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</si>
  <si>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</si>
  <si>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</si>
  <si>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</si>
  <si>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</si>
  <si>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</si>
  <si>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</si>
  <si>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</si>
  <si>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</si>
  <si>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</si>
  <si>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</si>
  <si>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</si>
  <si>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</si>
  <si>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</si>
  <si>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</si>
  <si>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</si>
  <si>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</si>
  <si>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</si>
  <si>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</si>
  <si>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</si>
  <si>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</si>
  <si>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</si>
  <si>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</si>
  <si>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</si>
  <si>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</si>
  <si>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</si>
  <si>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</si>
  <si>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</si>
  <si>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</si>
  <si>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</si>
  <si>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</si>
  <si>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</si>
  <si>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</si>
  <si>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</si>
  <si>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</si>
  <si>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</si>
  <si>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</si>
  <si>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</si>
  <si>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</si>
  <si>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</si>
  <si>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</si>
  <si>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</si>
  <si>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</si>
  <si>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</si>
  <si>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</si>
  <si>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</si>
  <si>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</si>
  <si>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</si>
  <si>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</si>
  <si>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</si>
  <si>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</si>
  <si>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</si>
  <si>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</si>
  <si>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</si>
  <si>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</si>
  <si>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</si>
  <si>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</si>
  <si>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</si>
  <si>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</si>
  <si>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</si>
  <si>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</si>
  <si>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</si>
  <si>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</si>
  <si>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</si>
  <si>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</si>
  <si>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</si>
  <si>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</si>
  <si>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</si>
  <si>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</si>
  <si>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</si>
  <si>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</si>
  <si>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</si>
  <si>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</si>
  <si>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</si>
  <si>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</si>
  <si>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</si>
  <si>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</si>
  <si>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</si>
  <si>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</si>
  <si>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</si>
  <si>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</si>
  <si>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</si>
  <si>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</si>
  <si>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</si>
  <si>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</si>
  <si>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</si>
  <si>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</si>
  <si>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</si>
  <si>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</si>
  <si>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</si>
  <si>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</si>
  <si>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</si>
  <si>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</si>
  <si>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</si>
  <si>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</si>
  <si>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</si>
  <si>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</si>
  <si>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</si>
  <si>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</si>
  <si>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</si>
  <si>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</si>
  <si>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</si>
  <si>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</si>
  <si>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</si>
  <si>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</si>
  <si>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</si>
  <si>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</si>
  <si>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</si>
  <si>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</si>
  <si>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</si>
  <si>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</si>
  <si>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</si>
  <si>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</si>
  <si>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</si>
  <si>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</si>
  <si>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</si>
  <si>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</si>
  <si>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</si>
  <si>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</si>
  <si>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</si>
  <si>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</si>
  <si>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</si>
  <si>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</si>
  <si>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</si>
  <si>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</si>
  <si>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</si>
  <si>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</si>
  <si>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</si>
  <si>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</si>
  <si>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</si>
  <si>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</si>
  <si>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</si>
  <si>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</si>
  <si>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</si>
  <si>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</si>
  <si>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</si>
  <si>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</si>
  <si>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</si>
  <si>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</si>
  <si>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</si>
  <si>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</si>
  <si>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</si>
  <si>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</si>
  <si>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</si>
  <si>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</si>
  <si>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</si>
  <si>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</si>
  <si>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</si>
  <si>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</si>
  <si>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</si>
  <si>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</si>
  <si>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</si>
  <si>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</si>
  <si>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</si>
  <si>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</si>
  <si>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</si>
  <si>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</si>
  <si>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</si>
  <si>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</si>
  <si>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</si>
  <si>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</si>
  <si>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</si>
  <si>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</si>
  <si>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</si>
  <si>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</si>
  <si>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</si>
  <si>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</si>
  <si>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</si>
  <si>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</si>
  <si>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</si>
  <si>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</si>
  <si>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</si>
  <si>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</si>
  <si>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</si>
  <si>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</si>
  <si>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</si>
  <si>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</si>
  <si>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</si>
  <si>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</si>
  <si>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</si>
  <si>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</si>
  <si>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</si>
  <si>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</si>
  <si>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</si>
  <si>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</si>
  <si>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</si>
  <si>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</si>
  <si>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</si>
  <si>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</si>
  <si>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</si>
  <si>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</si>
  <si>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</si>
  <si>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</si>
  <si>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</si>
  <si>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</si>
  <si>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</si>
  <si>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</si>
  <si>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</si>
  <si>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</si>
  <si>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</si>
  <si>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</si>
  <si>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</si>
  <si>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</si>
  <si>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</si>
  <si>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</si>
  <si>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</si>
  <si>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</si>
  <si>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</si>
  <si>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</si>
  <si>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</si>
  <si>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</si>
  <si>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</si>
  <si>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</si>
  <si>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</si>
  <si>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</si>
  <si>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</si>
  <si>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</si>
  <si>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</si>
  <si>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</si>
  <si>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</si>
  <si>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</si>
  <si>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</si>
  <si>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</si>
  <si>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</si>
  <si>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</si>
  <si>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</si>
  <si>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</si>
  <si>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</si>
  <si>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</si>
  <si>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</si>
  <si>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</si>
  <si>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</si>
  <si>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</si>
  <si>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</si>
  <si>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</si>
  <si>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</si>
  <si>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</si>
  <si>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</si>
  <si>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</si>
  <si>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</si>
  <si>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</si>
  <si>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</si>
  <si>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</si>
  <si>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</si>
  <si>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</si>
  <si>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</si>
  <si>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</si>
  <si>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</si>
  <si>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</si>
  <si>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</si>
  <si>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</si>
  <si>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</si>
  <si>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</si>
  <si>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</si>
  <si>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</si>
  <si>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</si>
  <si>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</si>
  <si>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</si>
  <si>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</si>
  <si>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</si>
  <si>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</si>
  <si>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</si>
  <si>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</si>
  <si>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</si>
  <si>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</si>
  <si>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</si>
  <si>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</si>
  <si>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</si>
  <si>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</si>
  <si>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</si>
  <si>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</si>
  <si>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</si>
  <si>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</si>
  <si>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</si>
  <si>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</si>
  <si>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</si>
  <si>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</si>
  <si>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</si>
  <si>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</si>
  <si>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</si>
  <si>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</si>
  <si>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</si>
  <si>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</si>
  <si>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</si>
  <si>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</si>
  <si>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</si>
  <si>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</si>
  <si>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</si>
  <si>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</si>
  <si>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</si>
  <si>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</si>
  <si>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</si>
  <si>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</si>
  <si>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</si>
  <si>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</si>
  <si>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</si>
  <si>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</si>
  <si>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</si>
  <si>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</si>
  <si>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</si>
  <si>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</si>
  <si>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</si>
  <si>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</si>
  <si>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</si>
  <si>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</si>
  <si>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</si>
  <si>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</si>
  <si>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</si>
  <si>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</si>
  <si>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</si>
  <si>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</si>
  <si>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</si>
  <si>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</si>
  <si>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</si>
  <si>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</si>
  <si>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</si>
  <si>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</si>
  <si>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</si>
  <si>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</si>
  <si>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</si>
  <si>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</si>
  <si>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</si>
  <si>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</si>
  <si>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</si>
  <si>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</si>
  <si>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</si>
  <si>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</si>
  <si>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</si>
  <si>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</si>
  <si>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</si>
  <si>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</si>
  <si>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</si>
  <si>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</si>
  <si>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</si>
  <si>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</si>
  <si>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</si>
  <si>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</si>
  <si>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</si>
  <si>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</si>
  <si>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</si>
  <si>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</si>
  <si>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</si>
  <si>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</si>
  <si>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</si>
  <si>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</si>
  <si>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</si>
  <si>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</si>
  <si>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</si>
  <si>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</si>
  <si>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</si>
  <si>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</si>
  <si>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</si>
  <si>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</si>
  <si>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</si>
  <si>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</si>
  <si>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</si>
  <si>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</si>
  <si>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</si>
  <si>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</si>
  <si>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</si>
  <si>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</si>
  <si>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</si>
  <si>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</si>
  <si>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</si>
  <si>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</si>
  <si>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</si>
  <si>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</si>
  <si>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</si>
  <si>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</si>
  <si>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</si>
  <si>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</si>
  <si>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</si>
  <si>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</si>
  <si>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</si>
  <si>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</si>
  <si>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</si>
  <si>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</si>
  <si>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</si>
  <si>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</si>
  <si>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</si>
  <si>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</si>
  <si>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</si>
  <si>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</si>
  <si>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</si>
  <si>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</si>
  <si>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</si>
  <si>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</si>
  <si>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</si>
  <si>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</si>
  <si>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</si>
  <si>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</si>
  <si>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</si>
  <si>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</si>
  <si>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</si>
  <si>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</si>
  <si>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</si>
  <si>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</si>
  <si>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</si>
  <si>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</si>
  <si>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</si>
  <si>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</si>
  <si>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</si>
  <si>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</si>
  <si>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</si>
  <si>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</si>
  <si>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</si>
  <si>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</si>
  <si>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</si>
  <si>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</si>
  <si>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</si>
  <si>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</si>
  <si>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</si>
  <si>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</si>
  <si>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</si>
  <si>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</si>
  <si>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</si>
  <si>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</si>
  <si>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</si>
  <si>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</si>
  <si>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</si>
  <si>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</si>
  <si>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</si>
  <si>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</si>
  <si>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</si>
  <si>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</si>
  <si>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</si>
  <si>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</si>
  <si>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</si>
  <si>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</si>
  <si>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</si>
  <si>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</si>
  <si>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</si>
  <si>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</si>
  <si>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</si>
  <si>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</si>
  <si>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</si>
  <si>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</si>
  <si>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</si>
  <si>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</si>
  <si>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</si>
  <si>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</si>
  <si>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</si>
  <si>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</si>
  <si>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</si>
  <si>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</si>
  <si>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</si>
  <si>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</si>
  <si>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</si>
  <si>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</si>
  <si>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</si>
  <si>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</si>
  <si>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</si>
  <si>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</si>
  <si>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</si>
  <si>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</si>
  <si>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</si>
  <si>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</si>
  <si>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</si>
  <si>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</si>
  <si>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</si>
  <si>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</si>
  <si>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</si>
  <si>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</si>
  <si>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</si>
  <si>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</si>
  <si>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</si>
  <si>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</si>
  <si>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</si>
  <si>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</si>
  <si>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</si>
  <si>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</si>
  <si>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</si>
  <si>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</si>
  <si>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</si>
  <si>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</si>
  <si>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</si>
  <si>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</si>
  <si>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</si>
  <si>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</si>
  <si>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</si>
  <si>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</si>
  <si>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</si>
  <si>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</si>
  <si>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</si>
  <si>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</si>
  <si>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</si>
  <si>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</si>
  <si>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</si>
  <si>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</si>
  <si>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</si>
  <si>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</si>
  <si>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</si>
  <si>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</si>
  <si>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</si>
  <si>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</si>
  <si>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</si>
  <si>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</si>
  <si>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</si>
  <si>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</si>
  <si>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</si>
  <si>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</si>
  <si>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</si>
  <si>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</si>
  <si>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</si>
  <si>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</si>
  <si>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</si>
  <si>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</si>
  <si>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</si>
  <si>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</si>
  <si>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</si>
  <si>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</si>
  <si>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</si>
  <si>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</si>
  <si>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</si>
  <si>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</si>
  <si>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</si>
  <si>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</si>
  <si>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</si>
  <si>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</si>
  <si>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</si>
  <si>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</si>
  <si>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</si>
  <si>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</si>
  <si>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</si>
  <si>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</si>
  <si>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</si>
  <si>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</si>
  <si>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</si>
  <si>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</si>
  <si>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</si>
  <si>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</si>
  <si>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</si>
  <si>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</si>
  <si>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</si>
  <si>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</si>
  <si>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</si>
  <si>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</si>
  <si>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</si>
  <si>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</si>
  <si>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</si>
  <si>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</si>
  <si>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</si>
  <si>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</si>
  <si>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</si>
  <si>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</si>
  <si>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</si>
  <si>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</si>
  <si>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</si>
  <si>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</si>
  <si>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</si>
  <si>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</si>
  <si>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</si>
  <si>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</si>
  <si>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</si>
  <si>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</si>
  <si>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</si>
  <si>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</si>
  <si>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</si>
  <si>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</si>
  <si>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</si>
  <si>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</si>
  <si>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</si>
  <si>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</si>
  <si>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</si>
  <si>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</si>
  <si>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</si>
  <si>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</si>
  <si>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</si>
  <si>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</si>
  <si>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</si>
  <si>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</si>
  <si>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</si>
  <si>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</si>
  <si>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</si>
  <si>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</si>
  <si>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</si>
  <si>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</si>
  <si>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</si>
  <si>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</si>
  <si>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</si>
  <si>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</si>
  <si>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</si>
  <si>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</si>
  <si>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</si>
  <si>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</si>
  <si>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</si>
  <si>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</si>
  <si>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</si>
  <si>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</si>
  <si>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</si>
  <si>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</si>
  <si>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</si>
  <si>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</si>
  <si>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</si>
  <si>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</si>
  <si>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</si>
  <si>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</si>
  <si>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</si>
  <si>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</si>
  <si>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</si>
  <si>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</si>
  <si>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</si>
  <si>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</si>
  <si>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</si>
  <si>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</si>
  <si>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</si>
  <si>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</si>
  <si>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</si>
  <si>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</si>
  <si>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</si>
  <si>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</si>
  <si>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</si>
  <si>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</si>
  <si>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</si>
  <si>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</si>
  <si>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</si>
  <si>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</si>
  <si>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</si>
  <si>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</si>
  <si>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</si>
  <si>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</si>
  <si>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</si>
  <si>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</si>
  <si>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</si>
  <si>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</si>
  <si>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</si>
  <si>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</si>
  <si>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</si>
  <si>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</si>
  <si>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</si>
  <si>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</si>
  <si>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</si>
  <si>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</si>
  <si>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</si>
  <si>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</si>
  <si>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</si>
  <si>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</si>
  <si>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</si>
  <si>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</si>
  <si>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</si>
  <si>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</si>
  <si>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</si>
  <si>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</si>
  <si>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</si>
  <si>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</si>
  <si>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</si>
  <si>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</si>
  <si>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</si>
  <si>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</si>
  <si>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</si>
  <si>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</si>
  <si>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</si>
  <si>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</si>
  <si>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</si>
  <si>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</si>
  <si>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</si>
  <si>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</si>
  <si>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</si>
  <si>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</si>
  <si>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</si>
  <si>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</si>
  <si>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</si>
  <si>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</si>
  <si>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</si>
  <si>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</si>
  <si>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</si>
  <si>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</si>
  <si>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</si>
  <si>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</si>
  <si>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</si>
  <si>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</si>
  <si>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</si>
  <si>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</si>
  <si>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</si>
  <si>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</si>
  <si>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</si>
  <si>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</si>
  <si>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</si>
  <si>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</si>
  <si>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</si>
  <si>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</si>
  <si>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</si>
  <si>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</si>
  <si>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</si>
  <si>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</si>
  <si>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</si>
  <si>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</si>
  <si>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</si>
  <si>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</si>
  <si>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</si>
  <si>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</si>
  <si>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</si>
  <si>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</si>
  <si>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</si>
  <si>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</si>
  <si>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</si>
  <si>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</si>
  <si>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</si>
  <si>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</si>
  <si>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</si>
  <si>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</si>
  <si>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</si>
  <si>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</si>
  <si>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</si>
  <si>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</si>
  <si>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</si>
  <si>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</si>
  <si>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</si>
  <si>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</si>
  <si>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</si>
  <si>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</si>
  <si>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</si>
  <si>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</si>
  <si>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</si>
  <si>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</si>
  <si>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</si>
  <si>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</si>
  <si>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</si>
  <si>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</si>
  <si>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</si>
  <si>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</si>
  <si>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</si>
  <si>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</si>
  <si>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</si>
  <si>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</si>
  <si>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</si>
  <si>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</si>
  <si>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</si>
  <si>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</si>
  <si>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</si>
  <si>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</si>
  <si>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</si>
  <si>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</si>
  <si>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</si>
  <si>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</si>
  <si>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</si>
  <si>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</si>
  <si>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</si>
  <si>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</si>
  <si>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</si>
  <si>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</si>
  <si>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</si>
  <si>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</si>
  <si>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</si>
  <si>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</si>
  <si>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</si>
  <si>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</si>
  <si>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</si>
  <si>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</si>
  <si>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</si>
  <si>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</si>
  <si>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</si>
  <si>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</si>
  <si>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</si>
  <si>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</si>
  <si>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</si>
  <si>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</si>
  <si>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</si>
  <si>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</si>
  <si>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</si>
  <si>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</si>
  <si>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</si>
  <si>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</si>
  <si>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</si>
  <si>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</si>
  <si>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</si>
  <si>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</si>
  <si>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</si>
  <si>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</si>
  <si>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</si>
  <si>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</si>
  <si>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</si>
  <si>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</si>
  <si>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</si>
  <si>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</si>
  <si>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</si>
  <si>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</si>
  <si>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</si>
  <si>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</si>
  <si>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</si>
  <si>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</si>
  <si>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</si>
  <si>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</si>
  <si>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</si>
  <si>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</si>
  <si>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</si>
  <si>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</si>
  <si>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</si>
  <si>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</si>
  <si>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</si>
  <si>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</si>
  <si>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</si>
  <si>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</si>
  <si>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</si>
  <si>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</si>
  <si>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</si>
  <si>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</si>
  <si>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</si>
  <si>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</si>
  <si>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</si>
  <si>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</si>
  <si>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</si>
  <si>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</si>
  <si>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</si>
  <si>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</si>
  <si>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</si>
  <si>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</si>
  <si>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</si>
  <si>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</si>
  <si>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</si>
  <si>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</si>
  <si>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</si>
  <si>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</si>
  <si>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</si>
  <si>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</si>
  <si>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</si>
  <si>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</si>
  <si>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</si>
  <si>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</si>
  <si>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</si>
  <si>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</si>
  <si>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</si>
  <si>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</si>
  <si>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</si>
  <si>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</si>
  <si>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</si>
  <si>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</si>
  <si>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</si>
  <si>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</si>
  <si>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</si>
  <si>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</si>
  <si>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</si>
  <si>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</si>
  <si>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</si>
  <si>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</si>
  <si>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</si>
  <si>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</si>
  <si>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</si>
  <si>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</si>
  <si>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</si>
  <si>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</si>
  <si>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</si>
  <si>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</si>
  <si>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</si>
  <si>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</si>
  <si>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</si>
  <si>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</si>
  <si>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</si>
  <si>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</si>
  <si>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</si>
  <si>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</si>
  <si>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</si>
  <si>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</si>
  <si>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</si>
  <si>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</si>
  <si>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</si>
  <si>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</si>
  <si>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</si>
  <si>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</si>
  <si>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</si>
  <si>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</si>
  <si>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</si>
  <si>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</si>
  <si>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</si>
  <si>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</si>
  <si>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</si>
  <si>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</si>
  <si>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</si>
  <si>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</si>
  <si>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</si>
  <si>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</si>
  <si>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</si>
  <si>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</si>
  <si>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</si>
  <si>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</si>
  <si>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</si>
  <si>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</si>
  <si>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</si>
  <si>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</si>
  <si>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</si>
  <si>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</si>
  <si>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</si>
  <si>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</si>
  <si>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</si>
  <si>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</si>
  <si>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</si>
  <si>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</si>
  <si>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</si>
  <si>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</si>
  <si>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</si>
  <si>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</si>
  <si>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</si>
  <si>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</si>
  <si>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</si>
  <si>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</si>
  <si>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</si>
  <si>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</si>
  <si>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</si>
  <si>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</si>
  <si>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</si>
  <si>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</si>
  <si>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</si>
  <si>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</si>
  <si>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</si>
  <si>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</si>
  <si>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</si>
  <si>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</si>
  <si>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</si>
  <si>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</si>
  <si>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</si>
  <si>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</si>
  <si>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</si>
  <si>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</si>
  <si>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</si>
  <si>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</si>
  <si>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</si>
  <si>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</si>
  <si>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</si>
  <si>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</si>
  <si>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</si>
  <si>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</si>
  <si>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</si>
  <si>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</si>
  <si>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</si>
  <si>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</si>
  <si>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</si>
  <si>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</si>
  <si>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</si>
  <si>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</si>
  <si>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</si>
  <si>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</si>
  <si>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</si>
  <si>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</si>
  <si>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</si>
  <si>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</si>
  <si>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</si>
  <si>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</si>
  <si>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</si>
  <si>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</si>
  <si>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</si>
  <si>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</si>
  <si>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</si>
  <si>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</si>
  <si>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</si>
  <si>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</si>
  <si>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</si>
  <si>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</si>
  <si>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</si>
  <si>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</si>
  <si>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</si>
  <si>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</si>
  <si>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</si>
  <si>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</si>
  <si>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</si>
  <si>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</si>
  <si>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</si>
  <si>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</si>
  <si>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</si>
  <si>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</si>
  <si>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</si>
  <si>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</si>
  <si>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</si>
  <si>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</si>
  <si>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</si>
  <si>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</si>
  <si>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</si>
  <si>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</si>
  <si>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</si>
  <si>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</si>
  <si>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</si>
  <si>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</si>
  <si>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</si>
  <si>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</si>
  <si>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</si>
  <si>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</si>
  <si>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</si>
  <si>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</si>
  <si>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</si>
  <si>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</si>
  <si>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</si>
  <si>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</si>
  <si>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</si>
  <si>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</si>
  <si>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</si>
  <si>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</si>
  <si>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</si>
  <si>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</si>
  <si>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</si>
  <si>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</si>
  <si>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</si>
  <si>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</si>
  <si>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</si>
  <si>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</si>
  <si>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</si>
  <si>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</si>
  <si>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</si>
  <si>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</si>
  <si>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</si>
  <si>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</si>
  <si>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</si>
  <si>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</si>
  <si>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</si>
  <si>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</si>
  <si>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</si>
  <si>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</si>
  <si>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</si>
  <si>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</si>
  <si>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</si>
  <si>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</si>
  <si>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</si>
  <si>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</si>
  <si>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</si>
  <si>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</si>
  <si>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</si>
  <si>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</si>
  <si>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</si>
  <si>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</si>
  <si>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</si>
  <si>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</si>
  <si>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</si>
  <si>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</si>
  <si>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</si>
  <si>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</si>
  <si>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</si>
  <si>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</si>
  <si>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</si>
  <si>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</si>
  <si>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</si>
  <si>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</si>
  <si>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</si>
  <si>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</si>
  <si>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</si>
  <si>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</si>
  <si>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</si>
  <si>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</si>
  <si>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</si>
  <si>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</si>
  <si>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</si>
  <si>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</si>
  <si>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</si>
  <si>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</si>
  <si>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</si>
  <si>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</si>
  <si>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</si>
  <si>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</si>
  <si>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</si>
  <si>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</si>
  <si>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</si>
  <si>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</si>
  <si>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</si>
  <si>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</si>
  <si>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</si>
  <si>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</si>
  <si>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</si>
  <si>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</si>
  <si>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</si>
  <si>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</si>
  <si>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</si>
  <si>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</si>
  <si>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</si>
  <si>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</si>
  <si>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</si>
  <si>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</si>
  <si>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</si>
  <si>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</si>
  <si>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</si>
  <si>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</si>
  <si>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</si>
  <si>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</si>
  <si>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</si>
  <si>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</si>
  <si>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</si>
  <si>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</si>
  <si>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</si>
  <si>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</si>
  <si>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</si>
  <si>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</si>
  <si>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</si>
  <si>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</si>
  <si>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</si>
  <si>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</si>
  <si>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</si>
  <si>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</si>
  <si>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</si>
  <si>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</si>
  <si>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</si>
  <si>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</si>
  <si>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</si>
  <si>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</si>
  <si>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</si>
  <si>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</si>
  <si>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</si>
  <si>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</si>
  <si>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</si>
  <si>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</si>
  <si>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</si>
  <si>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</si>
  <si>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</si>
  <si>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</si>
  <si>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</si>
  <si>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</si>
  <si>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</si>
  <si>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</si>
  <si>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</si>
  <si>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</si>
  <si>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</si>
  <si>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</si>
  <si>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</si>
  <si>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</si>
  <si>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</si>
  <si>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</si>
  <si>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</si>
  <si>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</si>
  <si>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</si>
  <si>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</si>
  <si>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</si>
  <si>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</si>
  <si>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</si>
  <si>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</si>
  <si>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</si>
  <si>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</si>
  <si>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</si>
  <si>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</si>
  <si>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</si>
  <si>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</si>
  <si>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</si>
  <si>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</si>
  <si>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</si>
  <si>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</si>
  <si>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</si>
  <si>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</si>
  <si>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</si>
  <si>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</si>
  <si>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</si>
  <si>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</si>
  <si>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</si>
  <si>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</si>
  <si>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</si>
  <si>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</si>
  <si>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</si>
  <si>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</si>
  <si>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</si>
  <si>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</si>
  <si>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</si>
  <si>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</si>
  <si>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</si>
  <si>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</si>
  <si>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</si>
  <si>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</si>
  <si>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</si>
  <si>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</si>
  <si>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</si>
  <si>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</si>
  <si>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</si>
  <si>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</si>
  <si>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</si>
  <si>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</si>
  <si>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</si>
  <si>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</si>
  <si>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</si>
  <si>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</si>
  <si>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</si>
  <si>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</si>
  <si>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</si>
  <si>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</si>
  <si>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</si>
  <si>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</si>
  <si>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</si>
  <si>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</si>
  <si>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</si>
  <si>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</si>
  <si>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</si>
  <si>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</si>
  <si>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</si>
  <si>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</si>
  <si>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</si>
  <si>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</si>
  <si>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</si>
  <si>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</si>
  <si>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</si>
  <si>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</si>
  <si>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</si>
  <si>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</si>
  <si>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</si>
  <si>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</si>
  <si>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</si>
  <si>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</si>
  <si>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</si>
  <si>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</si>
  <si>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</si>
  <si>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</si>
  <si>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</si>
  <si>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</si>
  <si>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</si>
  <si>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</si>
  <si>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</si>
  <si>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</si>
  <si>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</si>
  <si>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</si>
  <si>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</si>
  <si>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</si>
  <si>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</si>
  <si>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</si>
  <si>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</si>
  <si>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</si>
  <si>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</si>
  <si>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</si>
  <si>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</si>
  <si>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</si>
  <si>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</si>
  <si>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</si>
  <si>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</si>
  <si>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</si>
  <si>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</si>
  <si>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</si>
  <si>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</si>
  <si>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</si>
  <si>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</si>
  <si>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</si>
  <si>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</si>
  <si>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</si>
  <si>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</si>
  <si>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</si>
  <si>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</si>
  <si>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</si>
  <si>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</si>
  <si>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</si>
  <si>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</si>
  <si>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</si>
  <si>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</si>
  <si>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</si>
  <si>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</si>
  <si>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</si>
  <si>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</si>
  <si>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</si>
  <si>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</si>
  <si>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</si>
  <si>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</si>
  <si>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</si>
  <si>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</si>
  <si>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</si>
  <si>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</si>
  <si>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</si>
  <si>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</si>
  <si>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</si>
  <si>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</si>
  <si>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</si>
  <si>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</si>
  <si>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</si>
  <si>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</si>
  <si>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</si>
  <si>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</si>
  <si>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</si>
  <si>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</si>
  <si>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</si>
  <si>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</si>
  <si>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</si>
  <si>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</si>
  <si>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</si>
  <si>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</si>
  <si>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</si>
  <si>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</si>
  <si>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</si>
  <si>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</si>
  <si>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</si>
  <si>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</si>
  <si>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</si>
  <si>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</si>
  <si>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</si>
  <si>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</si>
  <si>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</si>
  <si>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</si>
  <si>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</si>
  <si>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</si>
  <si>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</si>
  <si>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</si>
  <si>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</si>
  <si>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</si>
  <si>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</si>
  <si>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</si>
  <si>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</si>
  <si>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</si>
  <si>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</si>
  <si>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</si>
  <si>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</si>
  <si>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</si>
  <si>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</si>
  <si>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</si>
  <si>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</si>
  <si>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</si>
  <si>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</si>
  <si>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</si>
  <si>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</si>
  <si>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</si>
  <si>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</si>
  <si>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</si>
  <si>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</si>
  <si>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</si>
  <si>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</si>
  <si>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</si>
  <si>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</si>
  <si>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</si>
  <si>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</si>
  <si>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</si>
  <si>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</si>
  <si>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</si>
  <si>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</si>
  <si>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</si>
  <si>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</si>
  <si>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</si>
  <si>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</si>
  <si>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</si>
  <si>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</si>
  <si>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</si>
  <si>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</si>
  <si>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</si>
  <si>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</si>
  <si>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</si>
  <si>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</si>
  <si>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</si>
  <si>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</si>
  <si>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</si>
  <si>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</si>
  <si>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</si>
  <si>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</si>
  <si>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</si>
  <si>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</si>
  <si>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</si>
  <si>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</si>
  <si>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</si>
  <si>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</si>
  <si>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</si>
  <si>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</si>
  <si>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</si>
  <si>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</si>
  <si>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</si>
  <si>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</si>
  <si>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</si>
  <si>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</si>
  <si>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</si>
  <si>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</si>
  <si>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</si>
  <si>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</si>
  <si>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</si>
  <si>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</si>
  <si>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</si>
  <si>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</si>
  <si>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</si>
  <si>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</si>
  <si>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</si>
  <si>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</si>
  <si>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</si>
  <si>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</si>
  <si>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</si>
  <si>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</si>
  <si>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</si>
  <si>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</si>
  <si>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</si>
  <si>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</si>
  <si>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</si>
  <si>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</si>
  <si>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</si>
  <si>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</si>
  <si>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</si>
  <si>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</si>
  <si>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</si>
  <si>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</si>
  <si>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</si>
  <si>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</si>
  <si>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</si>
  <si>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</si>
  <si>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</si>
  <si>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</si>
  <si>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</si>
  <si>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</si>
  <si>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</si>
  <si>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</si>
  <si>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</si>
  <si>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</si>
  <si>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</si>
  <si>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</si>
  <si>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</si>
  <si>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</si>
  <si>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</si>
  <si>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</si>
  <si>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</si>
  <si>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</si>
  <si>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</si>
  <si>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</si>
  <si>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</si>
  <si>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</si>
  <si>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</si>
  <si>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</si>
  <si>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</si>
  <si>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</si>
  <si>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</si>
  <si>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</si>
  <si>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</si>
  <si>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</si>
  <si>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</si>
  <si>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</si>
  <si>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</si>
  <si>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</si>
  <si>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</si>
  <si>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</si>
  <si>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</si>
  <si>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</si>
  <si>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</si>
  <si>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</si>
  <si>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</si>
  <si>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</si>
  <si>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</si>
  <si>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</si>
  <si>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</si>
  <si>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</si>
  <si>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</si>
  <si>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</si>
  <si>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</si>
  <si>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</si>
  <si>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</si>
  <si>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</si>
  <si>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</si>
  <si>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</si>
  <si>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</si>
  <si>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</si>
  <si>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</si>
  <si>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</si>
  <si>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</si>
  <si>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</si>
  <si>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</si>
  <si>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</si>
  <si>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</si>
  <si>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</si>
  <si>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</si>
  <si>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</si>
  <si>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</si>
  <si>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</si>
  <si>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</si>
  <si>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</si>
  <si>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</si>
  <si>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</si>
  <si>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</si>
  <si>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</si>
  <si>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</si>
  <si>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</si>
  <si>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</si>
  <si>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</si>
  <si>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</si>
  <si>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</si>
  <si>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</si>
  <si>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</si>
  <si>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</si>
  <si>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</si>
  <si>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</si>
  <si>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</si>
  <si>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</si>
  <si>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</si>
  <si>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</si>
  <si>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</si>
  <si>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</si>
  <si>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</si>
  <si>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</si>
  <si>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</si>
  <si>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</si>
  <si>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</si>
  <si>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</si>
  <si>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</si>
  <si>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</si>
  <si>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</si>
  <si>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</si>
  <si>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</si>
  <si>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</si>
  <si>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</si>
  <si>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</si>
  <si>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</si>
  <si>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</si>
  <si>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</si>
  <si>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</si>
  <si>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</si>
  <si>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</si>
  <si>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</si>
  <si>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</si>
  <si>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</si>
  <si>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</si>
  <si>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</si>
  <si>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</si>
  <si>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</si>
  <si>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</si>
  <si>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</si>
  <si>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</si>
  <si>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</si>
  <si>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</si>
  <si>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</si>
  <si>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</si>
  <si>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</si>
  <si>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</si>
  <si>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</si>
  <si>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</si>
  <si>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</si>
  <si>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</si>
  <si>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</si>
  <si>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</si>
  <si>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</si>
  <si>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</si>
  <si>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</si>
  <si>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</si>
  <si>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</si>
  <si>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</si>
  <si>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</si>
  <si>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</si>
  <si>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</si>
  <si>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</si>
  <si>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</si>
  <si>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</si>
  <si>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</si>
  <si>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</si>
  <si>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</si>
  <si>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</si>
  <si>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</si>
  <si>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</si>
  <si>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</si>
  <si>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</si>
  <si>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</si>
  <si>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</si>
  <si>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</si>
  <si>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</si>
  <si>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</si>
  <si>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</si>
  <si>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</si>
  <si>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</si>
  <si>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</si>
  <si>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</si>
  <si>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</si>
  <si>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</si>
  <si>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</si>
  <si>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</si>
  <si>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</si>
  <si>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</si>
  <si>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</si>
  <si>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</si>
  <si>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</si>
  <si>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</si>
  <si>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</si>
  <si>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</si>
  <si>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</si>
  <si>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</si>
  <si>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</si>
  <si>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</si>
  <si>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</si>
  <si>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</si>
  <si>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</si>
  <si>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</si>
  <si>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</si>
  <si>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</si>
  <si>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</si>
  <si>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</si>
  <si>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</si>
  <si>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</si>
  <si>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</si>
  <si>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</si>
  <si>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</si>
  <si>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</si>
  <si>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</si>
  <si>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</si>
  <si>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</si>
  <si>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</si>
  <si>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</si>
  <si>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</si>
  <si>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</si>
  <si>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</si>
  <si>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</si>
  <si>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</si>
  <si>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</si>
  <si>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</si>
  <si>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</si>
  <si>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</si>
  <si>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</si>
  <si>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</si>
  <si>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</si>
  <si>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</si>
  <si>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</si>
  <si>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</si>
  <si>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</si>
  <si>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</si>
  <si>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</si>
  <si>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</si>
  <si>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</si>
  <si>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</si>
  <si>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</si>
  <si>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</si>
  <si>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</si>
  <si>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</si>
  <si>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</si>
  <si>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</si>
  <si>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</si>
  <si>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</si>
  <si>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</si>
  <si>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</si>
  <si>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</si>
  <si>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</si>
  <si>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</si>
  <si>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</si>
  <si>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</si>
  <si>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</si>
  <si>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</si>
  <si>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</si>
  <si>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</si>
  <si>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</si>
  <si>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</si>
  <si>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</si>
  <si>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</si>
  <si>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</si>
  <si>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</si>
  <si>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</si>
  <si>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</si>
  <si>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</si>
  <si>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</si>
  <si>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</si>
  <si>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</si>
  <si>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</si>
  <si>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</si>
  <si>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</si>
  <si>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</si>
  <si>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</si>
  <si>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</si>
  <si>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</si>
  <si>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</si>
  <si>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</si>
  <si>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</si>
  <si>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</si>
  <si>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</si>
  <si>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</si>
  <si>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</si>
  <si>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</si>
  <si>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</si>
  <si>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</si>
  <si>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</si>
  <si>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</si>
  <si>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</si>
  <si>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</si>
  <si>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</si>
  <si>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</si>
  <si>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</si>
  <si>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</si>
  <si>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</si>
  <si>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</si>
  <si>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</si>
  <si>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</si>
  <si>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</si>
  <si>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</si>
  <si>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</si>
  <si>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</si>
  <si>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</si>
  <si>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</si>
  <si>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</si>
  <si>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</si>
  <si>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</si>
  <si>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</si>
  <si>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</si>
  <si>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</si>
  <si>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</si>
  <si>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</si>
  <si>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</si>
  <si>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</si>
  <si>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</si>
  <si>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</si>
  <si>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</si>
  <si>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</si>
  <si>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</si>
  <si>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</si>
  <si>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</si>
  <si>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</si>
  <si>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</si>
  <si>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</si>
  <si>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</si>
  <si>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</si>
  <si>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</si>
  <si>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</si>
  <si>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</si>
  <si>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</si>
  <si>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</si>
  <si>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</si>
  <si>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</si>
  <si>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</si>
  <si>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</si>
  <si>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</si>
  <si>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</si>
  <si>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</si>
  <si>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</si>
  <si>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</si>
  <si>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</si>
  <si>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</si>
  <si>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</si>
  <si>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</si>
  <si>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</si>
  <si>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</si>
  <si>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</si>
  <si>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</si>
  <si>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</si>
  <si>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</si>
  <si>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</si>
  <si>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</si>
  <si>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</si>
  <si>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</si>
  <si>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</si>
  <si>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</si>
  <si>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</si>
  <si>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</si>
  <si>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</si>
  <si>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</si>
  <si>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</si>
  <si>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</si>
  <si>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</si>
  <si>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</si>
  <si>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</si>
  <si>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</si>
  <si>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</si>
  <si>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</si>
  <si>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</si>
  <si>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</si>
  <si>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</si>
  <si>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</si>
  <si>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</si>
  <si>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</si>
  <si>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</si>
  <si>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</si>
  <si>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</si>
  <si>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</si>
  <si>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</si>
  <si>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</si>
  <si>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</si>
  <si>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</si>
  <si>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</si>
  <si>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</si>
  <si>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</si>
  <si>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</si>
  <si>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</si>
  <si>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</si>
  <si>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</si>
  <si>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</si>
  <si>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</si>
  <si>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</si>
  <si>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</si>
  <si>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</si>
  <si>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</si>
  <si>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</si>
  <si>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</si>
  <si>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</si>
  <si>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</si>
  <si>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</si>
  <si>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</si>
  <si>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</si>
  <si>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</si>
  <si>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</si>
  <si>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</si>
  <si>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</si>
  <si>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</si>
  <si>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</si>
  <si>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</si>
  <si>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</si>
  <si>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</si>
  <si>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</si>
  <si>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</si>
  <si>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</si>
  <si>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</si>
  <si>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</si>
  <si>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</si>
  <si>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</si>
  <si>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</si>
  <si>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</si>
  <si>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</si>
  <si>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</si>
  <si>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</si>
  <si>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</si>
  <si>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</si>
  <si>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</si>
  <si>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</si>
  <si>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</si>
  <si>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</si>
  <si>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</si>
  <si>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</si>
  <si>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</si>
  <si>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</si>
  <si>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</si>
  <si>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</si>
  <si>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</si>
  <si>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</si>
  <si>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</si>
  <si>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</si>
  <si>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</si>
  <si>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</si>
  <si>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</si>
  <si>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</si>
  <si>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</si>
  <si>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</si>
  <si>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</si>
  <si>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</si>
  <si>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</si>
  <si>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</si>
  <si>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</si>
  <si>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</si>
  <si>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</si>
  <si>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</si>
  <si>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</si>
  <si>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</si>
  <si>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</si>
  <si>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</si>
  <si>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</si>
  <si>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</si>
  <si>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</si>
  <si>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</si>
  <si>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</si>
  <si>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</si>
  <si>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</si>
  <si>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</si>
  <si>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</si>
  <si>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</si>
  <si>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</si>
  <si>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</si>
  <si>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</si>
  <si>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</si>
  <si>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</si>
  <si>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</si>
  <si>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</si>
  <si>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</si>
  <si>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</si>
  <si>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</si>
  <si>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</si>
  <si>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</si>
  <si>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</si>
  <si>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</si>
  <si>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</si>
  <si>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</si>
  <si>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</si>
  <si>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</si>
  <si>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</si>
  <si>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</si>
  <si>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</si>
  <si>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</si>
  <si>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</si>
  <si>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</si>
  <si>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</si>
  <si>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</si>
  <si>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</si>
  <si>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</si>
  <si>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</si>
  <si>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</si>
  <si>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</si>
  <si>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</si>
  <si>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</si>
  <si>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</si>
  <si>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</si>
  <si>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</si>
  <si>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</si>
  <si>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</si>
  <si>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</si>
  <si>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</si>
  <si>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</si>
  <si>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</si>
  <si>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</si>
  <si>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</si>
  <si>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</si>
  <si>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</si>
  <si>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</si>
  <si>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</si>
  <si>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</si>
  <si>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</si>
  <si>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</si>
  <si>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</si>
  <si>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</si>
  <si>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</si>
  <si>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</si>
  <si>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</si>
  <si>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</si>
  <si>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</si>
  <si>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</si>
  <si>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</si>
  <si>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</si>
  <si>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</si>
  <si>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</si>
  <si>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</si>
  <si>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</si>
  <si>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</si>
  <si>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</si>
  <si>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</si>
  <si>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</si>
  <si>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</si>
  <si>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</si>
  <si>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</si>
  <si>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</si>
  <si>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</si>
  <si>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</si>
  <si>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</si>
  <si>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</si>
  <si>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</si>
  <si>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</si>
  <si>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</si>
  <si>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</si>
  <si>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</si>
  <si>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</si>
  <si>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</si>
  <si>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</si>
  <si>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</si>
  <si>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</si>
  <si>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</si>
  <si>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</si>
  <si>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</si>
  <si>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</si>
  <si>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</si>
  <si>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</si>
  <si>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</si>
  <si>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</si>
  <si>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</si>
  <si>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</si>
  <si>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</si>
  <si>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</si>
  <si>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</si>
  <si>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</si>
  <si>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</si>
  <si>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</si>
  <si>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</si>
  <si>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</si>
  <si>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</si>
  <si>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</si>
  <si>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</si>
  <si>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</si>
  <si>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</si>
  <si>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</si>
  <si>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</si>
  <si>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</si>
  <si>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</si>
  <si>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</si>
  <si>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</si>
  <si>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</si>
  <si>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</si>
  <si>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</si>
  <si>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</si>
  <si>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</si>
  <si>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</si>
  <si>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</si>
  <si>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</si>
  <si>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</si>
  <si>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</si>
  <si>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</si>
  <si>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</si>
  <si>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</si>
  <si>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</si>
  <si>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</si>
  <si>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</si>
  <si>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</si>
  <si>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</si>
  <si>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</si>
  <si>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</si>
  <si>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</si>
  <si>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</si>
  <si>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</si>
  <si>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</si>
  <si>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</si>
  <si>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</si>
  <si>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</si>
  <si>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</si>
  <si>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</si>
  <si>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</si>
  <si>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</si>
  <si>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</si>
  <si>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</si>
  <si>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</si>
  <si>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</si>
  <si>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</si>
  <si>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</si>
  <si>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</si>
  <si>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</si>
  <si>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</si>
  <si>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</si>
  <si>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</si>
  <si>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</si>
  <si>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</si>
  <si>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</si>
  <si>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</si>
  <si>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</si>
  <si>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</si>
  <si>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</si>
  <si>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</si>
  <si>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</si>
  <si>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</si>
  <si>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</si>
  <si>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</si>
  <si>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</si>
  <si>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</si>
  <si>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</si>
  <si>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</si>
  <si>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</si>
  <si>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</si>
  <si>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</si>
  <si>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</si>
  <si>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</si>
  <si>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</si>
  <si>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</si>
  <si>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</si>
  <si>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</si>
  <si>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</si>
  <si>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</si>
  <si>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</si>
  <si>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</si>
  <si>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</si>
  <si>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</si>
  <si>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</si>
  <si>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</si>
  <si>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</si>
  <si>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</si>
  <si>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</si>
  <si>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</si>
  <si>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</si>
  <si>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</si>
  <si>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</si>
  <si>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</si>
  <si>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</si>
  <si>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</si>
  <si>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</si>
  <si>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</si>
  <si>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</si>
  <si>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</si>
  <si>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</si>
  <si>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</si>
  <si>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</si>
  <si>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</si>
  <si>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</si>
  <si>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</si>
  <si>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</si>
  <si>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</si>
  <si>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</si>
  <si>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</si>
  <si>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</si>
  <si>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</si>
  <si>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</si>
  <si>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</si>
  <si>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</si>
  <si>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</si>
  <si>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</si>
  <si>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</si>
  <si>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</si>
  <si>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</si>
  <si>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</si>
  <si>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</si>
  <si>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</si>
  <si>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</si>
  <si>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</si>
  <si>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</si>
  <si>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</si>
  <si>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</si>
  <si>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</si>
  <si>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</si>
  <si>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</si>
  <si>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</si>
  <si>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</si>
  <si>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</si>
  <si>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</si>
  <si>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</si>
  <si>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</si>
  <si>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</si>
  <si>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</si>
  <si>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</si>
  <si>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</si>
  <si>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</si>
  <si>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</si>
  <si>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</si>
  <si>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</si>
  <si>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</si>
  <si>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</si>
  <si>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</si>
  <si>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</si>
  <si>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</si>
  <si>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</si>
  <si>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</si>
  <si>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</si>
  <si>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</si>
  <si>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</si>
  <si>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</si>
  <si>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</si>
  <si>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</si>
  <si>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</si>
  <si>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</si>
  <si>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</si>
  <si>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</si>
  <si>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</si>
  <si>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</si>
  <si>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</si>
  <si>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</si>
  <si>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</si>
  <si>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</si>
  <si>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</si>
  <si>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</si>
  <si>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</si>
  <si>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</si>
  <si>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</si>
  <si>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</si>
  <si>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</si>
  <si>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</si>
  <si>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</si>
  <si>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</si>
  <si>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</si>
  <si>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</si>
  <si>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</si>
  <si>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</si>
  <si>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</si>
  <si>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</si>
  <si>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</si>
  <si>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</si>
  <si>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</si>
  <si>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</si>
  <si>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</si>
  <si>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</si>
  <si>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</si>
  <si>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</si>
  <si>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</si>
  <si>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</si>
  <si>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</si>
  <si>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</si>
  <si>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</si>
  <si>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</si>
  <si>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</si>
  <si>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</si>
  <si>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</si>
  <si>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</si>
  <si>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</si>
  <si>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</si>
  <si>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</si>
  <si>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</si>
  <si>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</si>
  <si>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</si>
  <si>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</si>
  <si>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</si>
  <si>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</si>
  <si>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</si>
  <si>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</si>
  <si>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</si>
  <si>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</si>
  <si>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</si>
  <si>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</si>
  <si>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</si>
  <si>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</si>
  <si>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</si>
  <si>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</si>
  <si>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</si>
  <si>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</si>
  <si>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</si>
  <si>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</si>
  <si>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</si>
  <si>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</si>
  <si>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</si>
  <si>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</si>
  <si>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</si>
  <si>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</si>
  <si>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</si>
  <si>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</si>
  <si>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</si>
  <si>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</si>
  <si>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</si>
  <si>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</si>
  <si>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</si>
  <si>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</si>
  <si>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</si>
  <si>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</si>
  <si>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</si>
  <si>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</si>
  <si>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</si>
  <si>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</si>
  <si>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</si>
  <si>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</si>
  <si>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</si>
  <si>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</si>
  <si>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</si>
  <si>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</si>
  <si>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</si>
  <si>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</si>
  <si>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</si>
  <si>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</si>
  <si>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</si>
  <si>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</si>
  <si>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</si>
  <si>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</si>
  <si>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</si>
  <si>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</si>
  <si>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</si>
  <si>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</si>
  <si>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</si>
  <si>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</si>
  <si>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</si>
  <si>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</si>
  <si>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</si>
  <si>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</si>
  <si>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</si>
  <si>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</si>
  <si>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</si>
  <si>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</si>
  <si>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</si>
  <si>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</si>
  <si>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</si>
  <si>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</si>
  <si>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</si>
  <si>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</si>
  <si>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</si>
  <si>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</si>
  <si>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</si>
  <si>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</si>
  <si>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</si>
  <si>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</si>
  <si>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</si>
  <si>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</si>
  <si>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</si>
  <si>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</si>
  <si>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</si>
  <si>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</si>
  <si>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</si>
  <si>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</si>
  <si>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</si>
  <si>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</si>
  <si>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</si>
  <si>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</si>
  <si>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</si>
  <si>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</si>
  <si>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</si>
  <si>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</si>
  <si>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</si>
  <si>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</si>
  <si>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</si>
  <si>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</si>
  <si>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</si>
  <si>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</si>
  <si>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</si>
  <si>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</si>
  <si>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</si>
  <si>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</si>
  <si>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</si>
  <si>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</si>
  <si>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</si>
  <si>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</si>
  <si>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</si>
  <si>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</si>
  <si>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</si>
  <si>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</si>
  <si>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</si>
  <si>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</si>
  <si>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</si>
  <si>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</si>
  <si>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</si>
  <si>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</si>
  <si>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</si>
  <si>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</si>
  <si>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</si>
  <si>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</si>
  <si>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</si>
  <si>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</si>
  <si>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</si>
  <si>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</si>
  <si>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</si>
  <si>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</si>
  <si>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</si>
  <si>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</si>
  <si>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</si>
  <si>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</si>
  <si>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</si>
  <si>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</si>
  <si>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</si>
  <si>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</si>
  <si>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</si>
  <si>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</si>
  <si>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</si>
  <si>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</si>
  <si>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</si>
  <si>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</si>
  <si>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</si>
  <si>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</si>
  <si>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</si>
  <si>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</si>
  <si>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</si>
  <si>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</si>
  <si>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</si>
  <si>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</si>
  <si>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</si>
  <si>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</si>
  <si>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</si>
  <si>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</si>
  <si>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</si>
  <si>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</si>
  <si>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</si>
  <si>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</si>
  <si>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</si>
  <si>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</si>
  <si>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</si>
  <si>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</si>
  <si>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</si>
  <si>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</si>
  <si>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</si>
  <si>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</si>
  <si>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</si>
  <si>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</si>
  <si>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</si>
  <si>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</si>
  <si>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</si>
  <si>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</si>
  <si>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</si>
  <si>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</si>
  <si>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</si>
  <si>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</si>
  <si>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</si>
  <si>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</si>
  <si>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</si>
  <si>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</si>
  <si>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</si>
  <si>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</si>
  <si>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</si>
  <si>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</si>
  <si>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</si>
  <si>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</si>
  <si>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</si>
  <si>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</si>
  <si>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</si>
  <si>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</si>
  <si>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</si>
  <si>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</si>
  <si>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</si>
  <si>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</si>
  <si>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</si>
  <si>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</si>
  <si>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</si>
  <si>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</si>
  <si>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</si>
  <si>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</si>
  <si>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</si>
  <si>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</si>
  <si>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</si>
  <si>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</si>
  <si>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</si>
  <si>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</si>
  <si>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</si>
  <si>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</si>
  <si>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</si>
  <si>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</si>
  <si>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</si>
  <si>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</si>
  <si>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</si>
  <si>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</si>
  <si>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</si>
  <si>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</si>
  <si>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</si>
  <si>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</si>
  <si>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</si>
  <si>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</si>
  <si>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</si>
  <si>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</si>
  <si>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</si>
  <si>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</si>
  <si>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</si>
  <si>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</si>
  <si>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</si>
  <si>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</si>
  <si>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</si>
  <si>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</si>
  <si>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</si>
  <si>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</si>
  <si>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</si>
  <si>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</si>
  <si>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</si>
  <si>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</si>
  <si>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</si>
  <si>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</si>
  <si>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</si>
  <si>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</si>
  <si>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</si>
  <si>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</si>
  <si>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</si>
  <si>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</si>
  <si>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</si>
  <si>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</si>
  <si>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</si>
  <si>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</si>
  <si>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</si>
  <si>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</si>
  <si>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</si>
  <si>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</si>
  <si>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</si>
  <si>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</si>
  <si>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</si>
  <si>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</si>
  <si>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</si>
  <si>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</si>
  <si>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</si>
  <si>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</si>
  <si>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</si>
  <si>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</si>
  <si>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</si>
  <si>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</si>
  <si>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</si>
  <si>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</si>
  <si>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</si>
  <si>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</si>
  <si>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</si>
  <si>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</si>
  <si>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</si>
  <si>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</si>
  <si>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</si>
  <si>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</si>
  <si>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</si>
  <si>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</si>
  <si>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</si>
  <si>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</si>
  <si>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</si>
  <si>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</si>
  <si>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</si>
  <si>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</si>
  <si>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</si>
  <si>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</si>
  <si>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</si>
  <si>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</si>
  <si>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</si>
  <si>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</si>
  <si>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</si>
  <si>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</si>
  <si>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</si>
  <si>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</si>
  <si>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</si>
  <si>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</si>
  <si>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</si>
  <si>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</si>
  <si>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</si>
  <si>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</si>
  <si>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</si>
  <si>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</si>
  <si>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</si>
  <si>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</si>
  <si>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</si>
  <si>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</si>
  <si>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</si>
  <si>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</si>
  <si>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</si>
  <si>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</si>
  <si>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</si>
  <si>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</si>
  <si>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</si>
  <si>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</si>
  <si>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</si>
  <si>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</si>
  <si>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</si>
  <si>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</si>
  <si>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</si>
  <si>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</si>
  <si>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</si>
  <si>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</si>
  <si>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</si>
  <si>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</si>
  <si>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</si>
  <si>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</si>
  <si>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</si>
  <si>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</si>
  <si>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</si>
  <si>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</si>
  <si>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</si>
  <si>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</si>
  <si>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</si>
  <si>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</si>
  <si>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</si>
  <si>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</si>
  <si>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</si>
  <si>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</si>
  <si>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</si>
  <si>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</si>
  <si>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</si>
  <si>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</si>
  <si>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</si>
  <si>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</si>
  <si>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</si>
  <si>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</si>
  <si>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</si>
  <si>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</si>
  <si>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</si>
  <si>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</si>
  <si>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</si>
  <si>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</si>
  <si>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</si>
  <si>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</si>
  <si>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</si>
  <si>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</si>
  <si>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</si>
  <si>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</si>
  <si>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</si>
  <si>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</si>
  <si>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</si>
  <si>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</si>
  <si>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</si>
  <si>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</si>
  <si>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</si>
  <si>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</si>
  <si>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</si>
  <si>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</si>
  <si>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</si>
  <si>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</si>
  <si>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</si>
  <si>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</si>
  <si>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</si>
  <si>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</si>
  <si>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</si>
  <si>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</si>
  <si>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</si>
  <si>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</si>
  <si>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</si>
  <si>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</si>
  <si>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</si>
  <si>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</si>
  <si>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</si>
  <si>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</si>
  <si>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</si>
  <si>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</si>
  <si>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</si>
  <si>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</si>
  <si>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</si>
  <si>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</si>
  <si>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</si>
  <si>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</si>
  <si>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</si>
  <si>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</si>
  <si>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</si>
  <si>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</si>
  <si>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</si>
  <si>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</si>
  <si>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</si>
  <si>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</si>
  <si>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</si>
  <si>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</si>
  <si>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</si>
  <si>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</si>
  <si>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</si>
  <si>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</si>
  <si>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</si>
  <si>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</si>
  <si>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</si>
  <si>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</si>
  <si>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</si>
  <si>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</si>
  <si>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</si>
  <si>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</si>
  <si>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</si>
  <si>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</si>
  <si>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</si>
  <si>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</si>
  <si>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</si>
  <si>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</si>
  <si>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</si>
  <si>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</si>
  <si>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</si>
  <si>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</si>
  <si>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</si>
  <si>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</si>
  <si>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</si>
  <si>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</si>
  <si>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</si>
  <si>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</si>
  <si>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</si>
  <si>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</si>
  <si>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</si>
  <si>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</si>
  <si>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</si>
  <si>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</si>
  <si>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</si>
  <si>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</si>
  <si>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</si>
  <si>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</si>
  <si>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</si>
  <si>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</si>
  <si>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</si>
  <si>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</si>
  <si>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</si>
  <si>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</si>
  <si>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</si>
  <si>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</si>
  <si>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</si>
  <si>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</si>
  <si>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</si>
  <si>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</si>
  <si>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</si>
  <si>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</si>
  <si>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</si>
  <si>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</si>
  <si>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</si>
  <si>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</si>
  <si>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</si>
  <si>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</si>
  <si>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</si>
  <si>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</si>
  <si>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</si>
  <si>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</si>
  <si>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</si>
  <si>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</si>
  <si>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</si>
  <si>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</si>
  <si>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</si>
  <si>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</si>
  <si>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</si>
  <si>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</si>
  <si>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</si>
  <si>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</si>
  <si>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</si>
  <si>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</si>
  <si>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</si>
  <si>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</si>
  <si>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</si>
  <si>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</si>
  <si>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</si>
  <si>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</si>
  <si>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</si>
  <si>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</si>
  <si>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</si>
  <si>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</si>
  <si>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</si>
  <si>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</si>
  <si>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</si>
  <si>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</si>
  <si>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</si>
  <si>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</si>
  <si>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</si>
  <si>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</si>
  <si>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</si>
  <si>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</si>
  <si>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</si>
  <si>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</si>
  <si>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</si>
  <si>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</si>
  <si>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</si>
  <si>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</si>
  <si>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</si>
  <si>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</si>
  <si>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</si>
  <si>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</si>
  <si>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</si>
  <si>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</si>
  <si>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</si>
  <si>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</si>
  <si>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</si>
  <si>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</si>
  <si>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</si>
  <si>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</si>
  <si>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</si>
  <si>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</si>
  <si>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</si>
  <si>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</si>
  <si>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</si>
  <si>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</si>
  <si>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</si>
  <si>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</si>
  <si>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</si>
  <si>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</si>
  <si>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</si>
  <si>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</si>
  <si>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</si>
  <si>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</si>
  <si>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</si>
  <si>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</si>
  <si>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</si>
  <si>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</si>
  <si>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</si>
  <si>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</si>
  <si>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</si>
  <si>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</si>
  <si>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</si>
  <si>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</si>
  <si>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</si>
  <si>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</si>
  <si>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</si>
  <si>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</si>
  <si>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</si>
  <si>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</si>
  <si>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</si>
  <si>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</si>
  <si>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</si>
  <si>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</si>
  <si>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</si>
  <si>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</si>
  <si>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</si>
  <si>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</si>
  <si>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</si>
  <si>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</si>
  <si>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</si>
  <si>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</si>
  <si>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</si>
  <si>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</si>
  <si>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</si>
  <si>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</si>
  <si>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</si>
  <si>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</si>
  <si>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</si>
  <si>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</si>
  <si>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</si>
  <si>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</si>
  <si>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</si>
  <si>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</si>
  <si>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</si>
  <si>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</si>
  <si>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</si>
  <si>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</si>
  <si>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</si>
  <si>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</si>
  <si>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</si>
  <si>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</si>
  <si>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</si>
  <si>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</si>
  <si>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</si>
  <si>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</si>
  <si>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</si>
  <si>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</si>
  <si>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</si>
  <si>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</si>
  <si>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</si>
  <si>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</si>
  <si>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</si>
  <si>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</si>
  <si>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</si>
  <si>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</si>
  <si>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</si>
  <si>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</si>
  <si>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</si>
  <si>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</si>
  <si>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</si>
  <si>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</si>
  <si>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</si>
  <si>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</si>
  <si>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</si>
  <si>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</si>
  <si>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</si>
  <si>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</si>
  <si>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</si>
  <si>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</si>
  <si>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</si>
  <si>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</si>
  <si>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</si>
  <si>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</si>
  <si>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</si>
  <si>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</si>
  <si>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</si>
  <si>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</si>
  <si>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</si>
  <si>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</si>
  <si>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</si>
  <si>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</si>
  <si>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</si>
  <si>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</si>
  <si>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</si>
  <si>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</si>
  <si>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</si>
  <si>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</si>
  <si>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</si>
  <si>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</si>
  <si>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</si>
  <si>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</si>
  <si>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</si>
  <si>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</si>
  <si>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</si>
  <si>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</si>
  <si>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</si>
  <si>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</si>
  <si>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</si>
  <si>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</si>
  <si>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</si>
  <si>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</si>
  <si>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</si>
  <si>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</si>
  <si>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</si>
  <si>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</si>
  <si>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</si>
  <si>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</si>
  <si>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</si>
  <si>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</si>
  <si>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</si>
  <si>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</si>
  <si>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</si>
  <si>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</si>
  <si>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</si>
  <si>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</si>
  <si>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</si>
  <si>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</si>
  <si>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</si>
  <si>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</si>
  <si>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</si>
  <si>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</si>
  <si>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</si>
  <si>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</si>
  <si>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</si>
  <si>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</si>
  <si>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</si>
  <si>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</si>
  <si>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</si>
  <si>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</si>
  <si>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</si>
  <si>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</si>
  <si>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</si>
  <si>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</si>
  <si>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</si>
  <si>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</si>
  <si>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</si>
  <si>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</si>
  <si>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</si>
  <si>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</si>
  <si>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</si>
  <si>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</si>
  <si>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</si>
  <si>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</si>
  <si>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</si>
  <si>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</si>
  <si>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</si>
  <si>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</si>
  <si>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</si>
  <si>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</si>
  <si>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</si>
  <si>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</si>
  <si>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</si>
  <si>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</si>
  <si>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</si>
  <si>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</si>
  <si>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</si>
  <si>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</si>
  <si>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</si>
  <si>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</si>
  <si>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</si>
  <si>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</si>
  <si>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</si>
  <si>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</si>
  <si>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</si>
  <si>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</si>
  <si>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</si>
  <si>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</si>
  <si>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</si>
  <si>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</si>
  <si>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</si>
  <si>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</si>
  <si>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</si>
  <si>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</si>
  <si>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</si>
  <si>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</si>
  <si>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</si>
  <si>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</si>
  <si>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</si>
  <si>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</si>
  <si>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</si>
  <si>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</si>
  <si>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</si>
  <si>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</si>
  <si>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</si>
  <si>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</si>
  <si>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</si>
  <si>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</si>
  <si>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</si>
  <si>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</si>
  <si>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</si>
  <si>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</si>
  <si>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</si>
  <si>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</si>
  <si>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</si>
  <si>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</si>
  <si>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</si>
  <si>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</si>
  <si>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</si>
  <si>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</si>
  <si>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</si>
  <si>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</si>
  <si>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</si>
  <si>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</si>
  <si>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</si>
  <si>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</si>
  <si>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</si>
  <si>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</si>
  <si>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</si>
  <si>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</si>
  <si>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</si>
  <si>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</si>
  <si>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</si>
  <si>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</si>
  <si>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</si>
  <si>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</si>
  <si>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</si>
  <si>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</si>
  <si>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</si>
  <si>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</si>
  <si>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</si>
  <si>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</si>
  <si>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</si>
  <si>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</si>
  <si>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</si>
  <si>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</si>
  <si>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</si>
  <si>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</si>
  <si>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</si>
  <si>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</si>
  <si>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</si>
  <si>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</si>
  <si>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</si>
  <si>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</si>
  <si>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</si>
  <si>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</si>
  <si>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</si>
  <si>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</si>
  <si>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</si>
  <si>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</si>
  <si>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</si>
  <si>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</si>
  <si>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</si>
  <si>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</si>
  <si>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</si>
  <si>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</si>
  <si>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</si>
  <si>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</si>
  <si>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</si>
  <si>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</si>
  <si>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</si>
  <si>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</si>
  <si>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</si>
  <si>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</si>
  <si>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</si>
  <si>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</si>
  <si>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</si>
  <si>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</si>
  <si>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</si>
  <si>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</si>
  <si>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</si>
  <si>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</si>
  <si>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</si>
  <si>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</si>
  <si>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</si>
  <si>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</si>
  <si>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</si>
  <si>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</si>
  <si>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</si>
  <si>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</si>
  <si>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</si>
  <si>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</si>
  <si>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</si>
  <si>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</si>
  <si>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</si>
  <si>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</si>
  <si>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</si>
  <si>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</si>
  <si>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</si>
  <si>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</si>
  <si>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</si>
  <si>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</si>
  <si>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</si>
  <si>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</si>
  <si>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</si>
  <si>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</si>
  <si>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</si>
  <si>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</si>
  <si>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</si>
  <si>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</si>
  <si>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</si>
  <si>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</si>
  <si>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</si>
  <si>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</si>
  <si>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</si>
  <si>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</si>
  <si>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</si>
  <si>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</si>
  <si>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</si>
  <si>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</si>
  <si>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</si>
  <si>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</si>
  <si>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</si>
  <si>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</si>
  <si>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</si>
  <si>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</si>
  <si>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</si>
  <si>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</si>
  <si>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</si>
  <si>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</si>
  <si>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</si>
  <si>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</si>
  <si>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</si>
  <si>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</si>
  <si>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</si>
  <si>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</si>
  <si>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</si>
  <si>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</si>
  <si>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</si>
  <si>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</si>
  <si>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</si>
  <si>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</si>
  <si>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</si>
  <si>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</si>
  <si>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</si>
  <si>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</si>
  <si>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</si>
  <si>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</si>
  <si>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</si>
  <si>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</si>
  <si>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</si>
  <si>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</si>
  <si>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</si>
  <si>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</si>
  <si>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</si>
  <si>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</si>
  <si>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</si>
  <si>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</si>
  <si>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</si>
  <si>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</si>
  <si>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</si>
  <si>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</si>
  <si>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</si>
  <si>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</si>
  <si>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</si>
  <si>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</si>
  <si>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</si>
  <si>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</si>
  <si>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</si>
  <si>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</si>
  <si>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</si>
  <si>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</si>
  <si>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</si>
  <si>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</si>
  <si>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</si>
  <si>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</si>
  <si>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</si>
  <si>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</si>
  <si>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</si>
  <si>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</si>
  <si>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</si>
  <si>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</si>
  <si>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</si>
  <si>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</si>
  <si>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</si>
  <si>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</si>
  <si>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</si>
  <si>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</si>
  <si>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</si>
  <si>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</si>
  <si>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</si>
  <si>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</si>
  <si>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</si>
  <si>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</si>
  <si>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</si>
  <si>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</si>
  <si>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</si>
  <si>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</si>
  <si>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</si>
  <si>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</si>
  <si>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</si>
  <si>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</si>
  <si>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</si>
  <si>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</si>
  <si>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</si>
  <si>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</si>
  <si>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</si>
  <si>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</si>
  <si>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</si>
  <si>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</si>
  <si>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</si>
  <si>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</si>
  <si>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</si>
  <si>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</si>
  <si>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</si>
  <si>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</si>
  <si>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</si>
  <si>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</si>
  <si>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</si>
  <si>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</si>
  <si>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</si>
  <si>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</si>
  <si>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</si>
  <si>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</si>
  <si>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</si>
  <si>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</si>
  <si>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</si>
  <si>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</si>
  <si>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</si>
  <si>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</si>
  <si>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</si>
  <si>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</si>
  <si>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</si>
  <si>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</si>
  <si>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</si>
  <si>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</si>
  <si>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</si>
  <si>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</si>
  <si>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</si>
  <si>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</si>
  <si>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</si>
  <si>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</si>
  <si>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</si>
  <si>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</si>
  <si>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</si>
  <si>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</si>
  <si>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</si>
  <si>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</si>
  <si>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</si>
  <si>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</si>
  <si>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</si>
  <si>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</si>
  <si>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</si>
  <si>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</si>
  <si>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</si>
  <si>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</si>
  <si>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</si>
  <si>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</si>
  <si>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</si>
  <si>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</si>
  <si>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</si>
  <si>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</si>
  <si>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</si>
  <si>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</si>
  <si>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</si>
  <si>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</si>
  <si>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</si>
  <si>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</si>
  <si>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</si>
  <si>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</si>
  <si>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</si>
  <si>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</si>
  <si>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</si>
  <si>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</si>
  <si>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</si>
  <si>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</si>
  <si>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</si>
  <si>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</si>
  <si>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</si>
  <si>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</si>
  <si>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</si>
  <si>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</si>
  <si>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</si>
  <si>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</si>
  <si>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</si>
  <si>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</si>
  <si>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</si>
  <si>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</si>
  <si>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</si>
  <si>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</si>
  <si>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</si>
  <si>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</si>
  <si>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</si>
  <si>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</si>
  <si>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</si>
  <si>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</si>
  <si>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</si>
  <si>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</si>
  <si>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</si>
  <si>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</si>
  <si>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</si>
  <si>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</si>
  <si>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</si>
  <si>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</si>
  <si>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</si>
  <si>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</si>
  <si>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</si>
  <si>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</si>
  <si>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</si>
  <si>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</si>
  <si>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</si>
  <si>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</si>
  <si>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</si>
  <si>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</si>
  <si>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</si>
  <si>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</si>
  <si>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</si>
  <si>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</si>
  <si>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</si>
  <si>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</si>
  <si>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</si>
  <si>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</si>
  <si>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</si>
  <si>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</si>
  <si>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</si>
  <si>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</si>
  <si>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</si>
  <si>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</si>
  <si>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</si>
  <si>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</si>
  <si>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</si>
  <si>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</si>
  <si>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</si>
  <si>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</si>
  <si>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</si>
  <si>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</si>
  <si>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</si>
  <si>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</si>
  <si>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</si>
  <si>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</si>
  <si>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</si>
  <si>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</si>
  <si>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</si>
  <si>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</si>
  <si>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</si>
  <si>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</si>
  <si>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</si>
  <si>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</si>
  <si>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</si>
  <si>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</si>
  <si>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</si>
  <si>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</si>
  <si>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</si>
  <si>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</si>
  <si>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</si>
  <si>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</si>
  <si>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</si>
  <si>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</si>
  <si>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</si>
  <si>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</si>
  <si>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</si>
  <si>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</si>
  <si>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</si>
  <si>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</si>
  <si>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</si>
  <si>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</si>
  <si>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</si>
  <si>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</si>
  <si>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</si>
  <si>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</si>
  <si>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</si>
  <si>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</si>
  <si>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</si>
  <si>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</si>
  <si>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</si>
  <si>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</si>
  <si>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</si>
  <si>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</si>
  <si>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</si>
  <si>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</si>
  <si>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</si>
  <si>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</si>
  <si>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</si>
  <si>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</si>
  <si>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</si>
  <si>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</si>
  <si>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</si>
  <si>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</si>
  <si>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</si>
  <si>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</si>
  <si>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</si>
  <si>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</si>
  <si>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</si>
  <si>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</si>
  <si>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</si>
  <si>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</si>
  <si>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</si>
  <si>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</si>
  <si>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</si>
  <si>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</si>
  <si>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</si>
  <si>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</si>
  <si>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</si>
  <si>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</si>
  <si>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</si>
  <si>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</si>
  <si>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</si>
  <si>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</si>
  <si>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</si>
  <si>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</si>
  <si>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</si>
  <si>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</si>
  <si>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</si>
  <si>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</si>
  <si>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</si>
  <si>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</si>
  <si>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</si>
  <si>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</si>
  <si>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</si>
  <si>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</si>
  <si>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</si>
  <si>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</si>
  <si>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</si>
  <si>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</si>
  <si>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</si>
  <si>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</si>
  <si>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</si>
  <si>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</si>
  <si>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</si>
  <si>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</si>
  <si>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</si>
  <si>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</si>
  <si>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</si>
  <si>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</si>
  <si>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</si>
  <si>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</si>
  <si>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</si>
  <si>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</si>
  <si>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</si>
  <si>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</si>
  <si>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</si>
  <si>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</si>
  <si>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</si>
  <si>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</si>
  <si>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</si>
  <si>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</si>
  <si>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</si>
  <si>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</si>
  <si>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</si>
  <si>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</si>
  <si>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</si>
  <si>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</si>
  <si>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</si>
  <si>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</si>
  <si>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</si>
  <si>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</si>
  <si>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</si>
  <si>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</si>
  <si>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</si>
  <si>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</si>
  <si>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</si>
  <si>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</si>
  <si>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</si>
  <si>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</si>
  <si>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</si>
  <si>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</si>
  <si>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</si>
  <si>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</si>
  <si>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</si>
  <si>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</si>
  <si>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</si>
  <si>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</si>
  <si>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</si>
  <si>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</si>
  <si>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</si>
  <si>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</si>
  <si>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</si>
  <si>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</si>
  <si>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</si>
  <si>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</si>
  <si>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</si>
  <si>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</si>
  <si>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</si>
  <si>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</si>
  <si>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</si>
  <si>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</si>
  <si>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</si>
  <si>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</si>
  <si>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</si>
  <si>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</si>
  <si>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</si>
  <si>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</si>
  <si>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</si>
  <si>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</si>
  <si>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</si>
  <si>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</si>
  <si>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</si>
  <si>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</si>
  <si>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</si>
  <si>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</si>
  <si>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</si>
  <si>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</si>
  <si>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</si>
  <si>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</si>
  <si>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</si>
  <si>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</si>
  <si>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</si>
  <si>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</si>
  <si>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</si>
  <si>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</si>
  <si>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</si>
  <si>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</si>
  <si>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</si>
  <si>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</si>
  <si>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</si>
  <si>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</si>
  <si>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</si>
  <si>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</si>
  <si>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</si>
  <si>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</si>
  <si>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</si>
  <si>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</si>
  <si>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</si>
  <si>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</si>
  <si>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</si>
  <si>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</si>
  <si>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</si>
  <si>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</si>
  <si>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</si>
  <si>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</si>
  <si>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</si>
  <si>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</si>
  <si>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</si>
  <si>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</si>
  <si>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</si>
  <si>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</si>
  <si>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</si>
  <si>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</si>
  <si>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</si>
  <si>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</si>
  <si>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</si>
  <si>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</si>
  <si>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</si>
  <si>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</si>
  <si>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</si>
  <si>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</si>
  <si>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</si>
  <si>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</si>
  <si>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</si>
  <si>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</si>
  <si>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</si>
  <si>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</si>
  <si>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</si>
  <si>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</si>
  <si>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</si>
  <si>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</si>
  <si>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</si>
  <si>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</si>
  <si>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</si>
  <si>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</si>
  <si>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</si>
  <si>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</si>
  <si>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</si>
  <si>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</si>
  <si>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</si>
  <si>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</si>
  <si>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</si>
  <si>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</si>
  <si>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</si>
  <si>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</si>
  <si>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</si>
  <si>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</si>
  <si>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</si>
  <si>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</si>
  <si>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</si>
  <si>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</si>
  <si>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</si>
  <si>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</si>
  <si>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</si>
  <si>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</si>
  <si>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</si>
  <si>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</si>
  <si>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</si>
  <si>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</si>
  <si>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</si>
  <si>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</si>
  <si>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</si>
  <si>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</si>
  <si>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</si>
  <si>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</si>
  <si>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</si>
  <si>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</si>
  <si>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</si>
  <si>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</si>
  <si>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</si>
  <si>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</si>
  <si>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</si>
  <si>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</si>
  <si>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</si>
  <si>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</si>
  <si>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</si>
  <si>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</si>
  <si>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</si>
  <si>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</si>
  <si>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</si>
  <si>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</si>
  <si>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</si>
  <si>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</si>
  <si>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</si>
  <si>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</si>
  <si>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</si>
  <si>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</si>
  <si>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</si>
  <si>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</si>
  <si>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</si>
  <si>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</si>
  <si>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</si>
  <si>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</si>
  <si>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</si>
  <si>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</si>
  <si>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</si>
  <si>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</si>
  <si>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</si>
  <si>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</si>
  <si>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</si>
  <si>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</si>
  <si>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</si>
  <si>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</si>
  <si>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</si>
  <si>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</si>
  <si>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</si>
  <si>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</si>
  <si>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</si>
  <si>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</si>
  <si>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</si>
  <si>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</si>
  <si>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</si>
  <si>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</si>
  <si>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</si>
  <si>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</si>
  <si>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</si>
  <si>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</si>
  <si>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</si>
  <si>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</si>
  <si>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</si>
  <si>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</si>
  <si>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</si>
  <si>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</si>
  <si>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</si>
  <si>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</si>
  <si>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</si>
  <si>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</si>
  <si>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</si>
  <si>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</si>
  <si>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</si>
  <si>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</si>
  <si>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</si>
  <si>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</si>
  <si>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</si>
  <si>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</si>
  <si>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</si>
  <si>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</si>
  <si>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</si>
  <si>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</si>
  <si>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</si>
  <si>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</si>
  <si>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</si>
  <si>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</si>
  <si>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</si>
  <si>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</si>
  <si>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</si>
  <si>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</si>
  <si>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</si>
  <si>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</si>
  <si>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</si>
  <si>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</si>
  <si>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</si>
  <si>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</si>
  <si>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</si>
  <si>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</si>
  <si>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</si>
  <si>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</si>
  <si>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</si>
  <si>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</si>
  <si>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</si>
  <si>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</si>
  <si>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</si>
  <si>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</si>
  <si>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</si>
  <si>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</si>
  <si>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</si>
  <si>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</si>
  <si>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</si>
  <si>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</si>
  <si>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</si>
  <si>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</si>
  <si>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</si>
  <si>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</si>
  <si>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</si>
  <si>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</si>
  <si>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</si>
  <si>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</si>
  <si>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</si>
  <si>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</si>
  <si>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</si>
  <si>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</si>
  <si>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</si>
  <si>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</si>
  <si>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</si>
  <si>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</si>
  <si>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</si>
  <si>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</si>
  <si>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</si>
  <si>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</si>
  <si>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</si>
  <si>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</si>
  <si>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</si>
  <si>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</si>
  <si>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</si>
  <si>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</si>
  <si>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</si>
  <si>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</si>
  <si>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</si>
  <si>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</si>
  <si>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</si>
  <si>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</si>
  <si>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</si>
  <si>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</si>
  <si>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</si>
  <si>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</si>
  <si>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</si>
  <si>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</si>
  <si>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</si>
  <si>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</si>
  <si>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</si>
  <si>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</si>
  <si>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</si>
  <si>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</si>
  <si>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</si>
  <si>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</si>
  <si>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</si>
  <si>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</si>
  <si>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</si>
  <si>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</si>
  <si>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</si>
  <si>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</si>
  <si>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</si>
  <si>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</si>
  <si>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</si>
  <si>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</si>
  <si>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</si>
  <si>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</si>
  <si>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</si>
  <si>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</si>
  <si>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</si>
  <si>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</si>
  <si>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</si>
  <si>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</si>
  <si>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</si>
  <si>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</si>
  <si>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</si>
  <si>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</si>
  <si>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</si>
  <si>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</si>
  <si>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</si>
  <si>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</si>
  <si>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</si>
  <si>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</si>
  <si>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</si>
  <si>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</si>
  <si>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</si>
  <si>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</si>
  <si>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</si>
  <si>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</si>
  <si>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</si>
  <si>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</si>
  <si>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</si>
  <si>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</si>
  <si>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</si>
  <si>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</si>
  <si>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</si>
  <si>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</si>
  <si>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</si>
  <si>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</si>
  <si>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</si>
  <si>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</si>
  <si>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</si>
  <si>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</si>
  <si>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</si>
  <si>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</si>
  <si>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</si>
  <si>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</si>
  <si>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</si>
  <si>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</si>
  <si>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</si>
  <si>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</si>
  <si>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</si>
  <si>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</si>
  <si>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</si>
  <si>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</si>
  <si>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</si>
  <si>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</si>
  <si>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</si>
  <si>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</si>
  <si>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</si>
  <si>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</si>
  <si>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</si>
  <si>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</si>
  <si>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</si>
  <si>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</si>
  <si>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</si>
  <si>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</si>
  <si>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</si>
  <si>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</si>
  <si>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</si>
  <si>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</si>
  <si>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</si>
  <si>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</si>
  <si>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</si>
  <si>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</si>
  <si>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</si>
  <si>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</si>
  <si>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</si>
  <si>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</si>
  <si>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</si>
  <si>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</si>
  <si>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</si>
  <si>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</si>
  <si>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</si>
  <si>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</si>
  <si>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</si>
  <si>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</si>
  <si>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</si>
  <si>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</si>
  <si>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</si>
  <si>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</si>
  <si>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</si>
  <si>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</si>
  <si>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</si>
  <si>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</si>
  <si>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</si>
  <si>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</si>
  <si>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</si>
  <si>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</si>
  <si>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</si>
  <si>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</si>
  <si>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</si>
  <si>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</si>
  <si>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</si>
  <si>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</si>
  <si>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</si>
  <si>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</si>
  <si>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</si>
  <si>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</si>
  <si>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</si>
  <si>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</si>
  <si>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</si>
  <si>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</si>
  <si>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</si>
  <si>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</si>
  <si>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</si>
  <si>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</si>
  <si>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</si>
  <si>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</si>
  <si>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</si>
  <si>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</si>
  <si>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</si>
  <si>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</si>
  <si>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</si>
  <si>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</si>
  <si>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</si>
  <si>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</si>
  <si>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</si>
  <si>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</si>
  <si>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</si>
  <si>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</si>
  <si>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</si>
  <si>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</si>
  <si>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</si>
  <si>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</si>
  <si>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</si>
  <si>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</si>
  <si>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</si>
  <si>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</si>
  <si>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</si>
  <si>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</si>
  <si>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</si>
  <si>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</si>
  <si>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</si>
  <si>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</si>
  <si>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</si>
  <si>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</si>
  <si>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</si>
  <si>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</si>
  <si>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</si>
  <si>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</si>
  <si>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</si>
  <si>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</si>
  <si>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</si>
  <si>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</si>
  <si>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</si>
  <si>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</si>
  <si>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</si>
  <si>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</si>
  <si>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</si>
  <si>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</si>
  <si>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</si>
  <si>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</si>
  <si>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</si>
  <si>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</si>
  <si>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</si>
  <si>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</si>
  <si>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</si>
  <si>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</si>
  <si>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</si>
  <si>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</si>
  <si>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</si>
  <si>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</si>
  <si>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</si>
  <si>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</si>
  <si>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</si>
  <si>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</si>
  <si>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</si>
  <si>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</si>
  <si>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</si>
  <si>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</si>
  <si>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</si>
  <si>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</si>
  <si>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</si>
  <si>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</si>
  <si>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</si>
  <si>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</si>
  <si>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</si>
  <si>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</si>
  <si>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</si>
  <si>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</si>
  <si>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</si>
  <si>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</si>
  <si>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</si>
  <si>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</si>
  <si>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</si>
  <si>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</si>
  <si>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</si>
  <si>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</si>
  <si>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</si>
  <si>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</si>
  <si>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</si>
  <si>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</si>
  <si>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</si>
  <si>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</si>
  <si>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</si>
  <si>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</si>
  <si>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</si>
  <si>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</si>
  <si>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</si>
  <si>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</si>
  <si>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</si>
  <si>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</si>
  <si>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</si>
  <si>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</si>
  <si>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</si>
  <si>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</si>
  <si>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</si>
  <si>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</si>
  <si>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</si>
  <si>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</si>
  <si>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</si>
  <si>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</si>
  <si>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</si>
  <si>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</si>
  <si>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</si>
  <si>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</si>
  <si>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</si>
  <si>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</si>
  <si>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</si>
  <si>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</si>
  <si>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</si>
  <si>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</si>
  <si>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</si>
  <si>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</si>
  <si>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</si>
  <si>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</si>
  <si>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</si>
  <si>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</si>
  <si>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</si>
  <si>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</si>
  <si>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</si>
  <si>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</si>
  <si>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</si>
  <si>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</si>
  <si>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</si>
  <si>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</si>
  <si>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</si>
  <si>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</si>
  <si>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</si>
  <si>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</si>
  <si>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</si>
  <si>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</si>
  <si>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</si>
  <si>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</si>
  <si>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</si>
  <si>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</si>
  <si>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</si>
  <si>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</si>
  <si>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</si>
  <si>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</si>
  <si>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</si>
  <si>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</si>
  <si>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</si>
  <si>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</si>
  <si>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</si>
  <si>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</si>
  <si>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</si>
  <si>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</si>
  <si>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</si>
  <si>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</si>
  <si>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</si>
  <si>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</si>
  <si>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</si>
  <si>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</si>
  <si>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</si>
  <si>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</si>
  <si>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</si>
  <si>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</si>
  <si>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</si>
  <si>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</si>
  <si>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</si>
  <si>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</si>
  <si>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</si>
  <si>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</si>
  <si>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</si>
  <si>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</si>
  <si>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</si>
  <si>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</si>
  <si>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</si>
  <si>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</si>
  <si>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</si>
  <si>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</si>
  <si>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</si>
  <si>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</si>
  <si>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</si>
  <si>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</si>
  <si>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</si>
  <si>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</si>
  <si>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</si>
  <si>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</si>
  <si>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</si>
  <si>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</si>
  <si>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</si>
  <si>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</si>
  <si>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</si>
  <si>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</si>
  <si>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</si>
  <si>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</si>
  <si>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</si>
  <si>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</si>
  <si>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</si>
  <si>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</si>
  <si>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</si>
  <si>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</si>
  <si>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</si>
  <si>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</si>
  <si>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</si>
  <si>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</si>
  <si>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</si>
  <si>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</si>
  <si>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</si>
  <si>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</si>
  <si>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</si>
  <si>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</si>
  <si>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</si>
  <si>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</si>
  <si>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</si>
  <si>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</si>
  <si>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</si>
  <si>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</si>
  <si>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</si>
  <si>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</si>
  <si>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</si>
  <si>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</si>
  <si>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</si>
  <si>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</si>
  <si>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</si>
  <si>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</si>
  <si>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</si>
  <si>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</si>
  <si>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</si>
  <si>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</si>
  <si>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</si>
  <si>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</si>
  <si>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</si>
  <si>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</si>
  <si>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</si>
  <si>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</si>
  <si>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</si>
  <si>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</si>
  <si>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</si>
  <si>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</si>
  <si>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</si>
  <si>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</si>
  <si>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</si>
  <si>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</si>
  <si>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</si>
  <si>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</si>
  <si>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</si>
  <si>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</si>
  <si>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</si>
  <si>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</si>
  <si>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</si>
  <si>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</si>
  <si>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</si>
  <si>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</si>
  <si>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</si>
  <si>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</si>
  <si>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</si>
  <si>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</si>
  <si>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</si>
  <si>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</si>
  <si>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</si>
  <si>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</si>
  <si>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</si>
  <si>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</si>
  <si>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</si>
  <si>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</si>
  <si>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</si>
  <si>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</si>
  <si>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</si>
  <si>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</si>
  <si>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</si>
  <si>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</si>
  <si>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</si>
  <si>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</si>
  <si>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</si>
  <si>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</si>
  <si>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</si>
  <si>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</si>
  <si>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</si>
  <si>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</si>
  <si>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</si>
  <si>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</si>
  <si>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</si>
  <si>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</si>
  <si>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</si>
  <si>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</si>
  <si>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</si>
  <si>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</si>
  <si>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</si>
  <si>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</si>
  <si>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</si>
  <si>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</si>
  <si>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</si>
  <si>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</si>
  <si>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</si>
  <si>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</si>
  <si>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</si>
  <si>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</si>
  <si>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</si>
  <si>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</si>
  <si>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</si>
  <si>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</si>
  <si>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</si>
  <si>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</si>
  <si>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</si>
  <si>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</si>
  <si>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</si>
  <si>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</si>
  <si>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</si>
  <si>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</si>
  <si>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</si>
  <si>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</si>
  <si>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</si>
  <si>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</si>
  <si>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</si>
  <si>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</si>
  <si>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</si>
  <si>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</si>
  <si>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</si>
  <si>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</si>
  <si>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</si>
  <si>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</si>
  <si>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</si>
  <si>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</si>
  <si>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</si>
  <si>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</si>
  <si>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</si>
  <si>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</si>
  <si>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</si>
  <si>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</si>
  <si>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</si>
  <si>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</si>
  <si>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</si>
  <si>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</si>
  <si>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</si>
  <si>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</si>
  <si>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</si>
  <si>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</si>
  <si>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</si>
  <si>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</si>
  <si>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</si>
  <si>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</si>
  <si>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</si>
  <si>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</si>
  <si>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</si>
  <si>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</si>
  <si>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</si>
  <si>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</si>
  <si>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</si>
  <si>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</si>
  <si>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</si>
  <si>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</si>
  <si>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</si>
  <si>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</si>
  <si>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</si>
  <si>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</si>
  <si>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</si>
  <si>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</si>
  <si>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</si>
  <si>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</si>
  <si>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</si>
  <si>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</si>
  <si>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</si>
  <si>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</si>
  <si>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</si>
  <si>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</si>
  <si>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</si>
  <si>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</si>
  <si>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</si>
  <si>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</si>
  <si>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</si>
  <si>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</si>
  <si>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</si>
  <si>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</si>
  <si>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</si>
  <si>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</si>
  <si>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</si>
  <si>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</si>
  <si>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</si>
  <si>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</si>
  <si>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</si>
  <si>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</si>
  <si>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</si>
  <si>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</si>
  <si>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</si>
  <si>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</si>
  <si>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</si>
  <si>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</si>
  <si>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</si>
  <si>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</si>
  <si>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</si>
  <si>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</si>
  <si>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</si>
  <si>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</si>
  <si>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</si>
  <si>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</si>
  <si>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</si>
  <si>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</si>
  <si>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</si>
  <si>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</si>
  <si>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</si>
  <si>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</si>
  <si>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</si>
  <si>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</si>
  <si>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</si>
  <si>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</si>
  <si>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</si>
  <si>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</si>
  <si>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</si>
  <si>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</si>
  <si>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</si>
  <si>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</si>
  <si>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</si>
  <si>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</si>
  <si>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</si>
  <si>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</si>
  <si>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</si>
  <si>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</si>
  <si>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</si>
  <si>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</si>
  <si>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</si>
  <si>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</si>
  <si>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</si>
  <si>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</si>
  <si>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</si>
  <si>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</si>
  <si>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</si>
  <si>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</si>
  <si>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</si>
  <si>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</si>
  <si>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</si>
  <si>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</si>
  <si>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</si>
  <si>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</si>
  <si>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</si>
  <si>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</si>
  <si>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</si>
  <si>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</si>
  <si>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</si>
  <si>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</si>
  <si>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</si>
  <si>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</si>
  <si>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</si>
  <si>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</si>
  <si>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</si>
  <si>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</si>
  <si>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</si>
  <si>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</si>
  <si>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</si>
  <si>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</si>
  <si>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</si>
  <si>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</si>
  <si>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</si>
  <si>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</si>
  <si>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</si>
  <si>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</si>
  <si>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</si>
  <si>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</si>
  <si>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</si>
  <si>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</si>
  <si>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</si>
  <si>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</si>
  <si>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</si>
  <si>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</si>
  <si>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</si>
  <si>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</si>
  <si>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</si>
  <si>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</si>
  <si>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</si>
  <si>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</si>
  <si>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</si>
  <si>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</si>
  <si>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</si>
  <si>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</si>
  <si>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</si>
  <si>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</si>
  <si>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</si>
  <si>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</si>
  <si>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</si>
  <si>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</si>
  <si>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</si>
  <si>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</si>
  <si>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</si>
  <si>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</si>
  <si>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</si>
  <si>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</si>
  <si>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</si>
  <si>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</si>
  <si>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</si>
  <si>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</si>
  <si>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</si>
  <si>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</si>
  <si>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</si>
  <si>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</si>
  <si>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</si>
  <si>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</si>
  <si>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</si>
  <si>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</si>
  <si>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</si>
  <si>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</si>
  <si>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</si>
  <si>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</si>
  <si>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</si>
  <si>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</si>
  <si>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</si>
  <si>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</si>
  <si>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</si>
  <si>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</si>
  <si>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</si>
  <si>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</si>
  <si>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</si>
  <si>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</si>
  <si>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</si>
  <si>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</si>
  <si>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</si>
  <si>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</si>
  <si>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</si>
  <si>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</si>
  <si>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</si>
  <si>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</si>
  <si>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</si>
  <si>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</si>
  <si>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</si>
  <si>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</si>
  <si>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</si>
  <si>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</si>
  <si>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</si>
  <si>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</si>
  <si>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</si>
  <si>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</si>
  <si>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</si>
  <si>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</si>
  <si>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</si>
  <si>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</si>
  <si>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</si>
  <si>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</si>
  <si>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</si>
  <si>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</si>
  <si>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</si>
  <si>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</si>
  <si>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</si>
  <si>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</si>
  <si>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</si>
  <si>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</si>
  <si>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</si>
  <si>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</si>
  <si>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</si>
  <si>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</si>
  <si>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</si>
  <si>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</si>
  <si>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</si>
  <si>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</si>
  <si>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</si>
  <si>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</si>
  <si>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</si>
  <si>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</si>
  <si>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</si>
  <si>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</si>
  <si>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</si>
  <si>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</si>
  <si>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</si>
  <si>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</si>
  <si>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</si>
  <si>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</si>
  <si>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</si>
  <si>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</si>
  <si>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</si>
  <si>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</si>
  <si>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</si>
  <si>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</si>
  <si>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</si>
  <si>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</si>
  <si>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</si>
  <si>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</si>
  <si>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</si>
  <si>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</si>
  <si>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</si>
  <si>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</si>
  <si>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</si>
  <si>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</si>
  <si>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</si>
  <si>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</si>
  <si>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</si>
  <si>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</si>
  <si>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</si>
  <si>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</si>
  <si>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</si>
  <si>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</si>
  <si>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</si>
  <si>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</si>
  <si>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</si>
  <si>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</si>
  <si>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</si>
  <si>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</si>
  <si>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</si>
  <si>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</si>
  <si>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</si>
  <si>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</si>
  <si>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</si>
  <si>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</si>
  <si>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</si>
  <si>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</si>
  <si>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</si>
  <si>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</si>
  <si>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</si>
  <si>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</si>
  <si>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</si>
  <si>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</si>
  <si>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</si>
  <si>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</si>
  <si>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</si>
  <si>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</si>
  <si>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</si>
  <si>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</si>
  <si>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</si>
  <si>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</si>
  <si>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</si>
  <si>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</si>
  <si>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</si>
  <si>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</si>
  <si>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</si>
  <si>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</si>
  <si>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</si>
  <si>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</si>
  <si>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</si>
  <si>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</si>
  <si>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</si>
  <si>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</si>
  <si>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</si>
  <si>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</si>
  <si>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</si>
  <si>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</si>
  <si>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</si>
  <si>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</si>
  <si>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</si>
  <si>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</si>
  <si>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</si>
  <si>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</si>
  <si>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</si>
  <si>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</si>
  <si>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</si>
  <si>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</si>
  <si>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</si>
  <si>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</si>
  <si>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</si>
  <si>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</si>
  <si>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</si>
  <si>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</si>
  <si>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</si>
  <si>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</si>
  <si>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</si>
  <si>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</si>
  <si>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</si>
  <si>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</si>
  <si>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</si>
  <si>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</si>
  <si>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</si>
  <si>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</si>
  <si>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</si>
  <si>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</si>
  <si>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</si>
  <si>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</si>
  <si>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</si>
  <si>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</si>
  <si>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</si>
  <si>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</si>
  <si>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</si>
  <si>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</si>
  <si>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</si>
  <si>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</si>
  <si>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</si>
  <si>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</si>
  <si>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</si>
  <si>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</si>
  <si>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</si>
  <si>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</si>
  <si>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</si>
  <si>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</si>
  <si>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</si>
  <si>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</si>
  <si>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</si>
  <si>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</si>
  <si>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</si>
  <si>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</si>
  <si>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</si>
  <si>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</si>
  <si>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</si>
  <si>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</si>
  <si>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</si>
  <si>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</si>
  <si>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</si>
  <si>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</si>
  <si>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</si>
  <si>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</si>
  <si>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</si>
  <si>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</si>
  <si>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</si>
  <si>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</si>
  <si>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</si>
  <si>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</si>
  <si>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</si>
  <si>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</si>
  <si>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</si>
  <si>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</si>
  <si>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</si>
  <si>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</si>
  <si>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</si>
  <si>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</si>
  <si>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</si>
  <si>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</si>
  <si>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</si>
  <si>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</si>
  <si>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</si>
  <si>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</si>
  <si>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</si>
  <si>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</si>
  <si>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</si>
  <si>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</si>
  <si>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</si>
  <si>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</si>
  <si>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</si>
  <si>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</si>
  <si>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</si>
  <si>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</si>
  <si>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</si>
  <si>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</si>
  <si>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</si>
  <si>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</si>
  <si>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</si>
  <si>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</si>
  <si>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</si>
  <si>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</si>
  <si>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</si>
  <si>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</si>
  <si>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</si>
  <si>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</si>
  <si>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</si>
  <si>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</si>
  <si>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</si>
  <si>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</si>
  <si>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</si>
  <si>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</si>
  <si>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</si>
  <si>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</si>
  <si>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</si>
  <si>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</si>
  <si>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</si>
  <si>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</si>
  <si>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</si>
  <si>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</si>
  <si>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</si>
  <si>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</si>
  <si>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</si>
  <si>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</si>
  <si>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</si>
  <si>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</si>
  <si>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</si>
  <si>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</si>
  <si>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</si>
  <si>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</si>
  <si>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</si>
  <si>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</si>
  <si>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</si>
  <si>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</si>
  <si>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</si>
  <si>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</si>
  <si>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</si>
  <si>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</si>
  <si>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</si>
  <si>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</si>
  <si>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</si>
  <si>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</si>
  <si>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</si>
  <si>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</si>
  <si>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</si>
  <si>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</si>
  <si>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</si>
  <si>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</si>
  <si>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</si>
  <si>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</si>
  <si>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</si>
  <si>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</si>
  <si>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</si>
  <si>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</si>
  <si>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</si>
  <si>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</si>
  <si>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</si>
  <si>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</si>
  <si>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</si>
  <si>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</si>
  <si>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</si>
  <si>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</si>
  <si>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</si>
  <si>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</si>
  <si>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</si>
  <si>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</si>
  <si>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</si>
  <si>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</si>
  <si>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</si>
  <si>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</si>
  <si>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</si>
  <si>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</si>
  <si>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</si>
  <si>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</si>
  <si>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</si>
  <si>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</si>
  <si>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</si>
  <si>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</si>
  <si>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</si>
  <si>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</si>
  <si>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</si>
  <si>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</si>
  <si>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</si>
  <si>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</si>
  <si>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</si>
  <si>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</si>
  <si>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</si>
  <si>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</si>
  <si>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</si>
  <si>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</si>
  <si>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</si>
  <si>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</si>
  <si>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</si>
  <si>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</si>
  <si>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</si>
  <si>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</si>
  <si>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</si>
  <si>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</si>
  <si>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</si>
  <si>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</si>
  <si>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</si>
  <si>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</si>
  <si>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</si>
  <si>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</si>
  <si>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</si>
  <si>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</si>
  <si>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</si>
  <si>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</si>
  <si>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</si>
  <si>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</si>
  <si>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</si>
  <si>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</si>
  <si>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</si>
  <si>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</si>
  <si>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</si>
  <si>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</si>
  <si>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</si>
  <si>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</si>
  <si>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</si>
  <si>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</si>
  <si>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</si>
  <si>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</si>
  <si>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</si>
  <si>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</si>
  <si>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</si>
  <si>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</si>
  <si>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</si>
  <si>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</si>
  <si>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</si>
  <si>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</si>
  <si>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</si>
  <si>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</si>
  <si>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</si>
  <si>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</si>
  <si>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</si>
  <si>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</si>
  <si>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</si>
  <si>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</si>
  <si>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</si>
  <si>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</si>
  <si>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</si>
  <si>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</si>
  <si>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</si>
  <si>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</si>
  <si>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</si>
  <si>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</si>
  <si>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</si>
  <si>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</si>
  <si>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</si>
  <si>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</si>
  <si>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</si>
  <si>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</si>
  <si>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</si>
  <si>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</si>
  <si>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</si>
  <si>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</si>
  <si>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</si>
  <si>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</si>
  <si>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</si>
  <si>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</si>
  <si>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</si>
  <si>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</si>
  <si>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</si>
  <si>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</si>
  <si>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</si>
  <si>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</si>
  <si>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</si>
  <si>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</si>
  <si>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</si>
  <si>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</si>
  <si>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</si>
  <si>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</si>
  <si>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</si>
  <si>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</si>
  <si>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</si>
  <si>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</si>
  <si>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</si>
  <si>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</si>
  <si>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</si>
  <si>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</si>
  <si>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</si>
  <si>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</si>
  <si>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</si>
  <si>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</si>
  <si>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</si>
  <si>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</si>
  <si>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</si>
  <si>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</si>
  <si>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</si>
  <si>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</si>
  <si>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</si>
  <si>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</si>
  <si>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</si>
  <si>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</si>
  <si>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</si>
  <si>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</si>
  <si>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</si>
  <si>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</si>
  <si>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</si>
  <si>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</si>
  <si>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</si>
  <si>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</si>
  <si>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</si>
  <si>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</si>
  <si>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</si>
  <si>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</si>
  <si>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</si>
  <si>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</si>
  <si>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</si>
  <si>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</si>
  <si>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</si>
  <si>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</si>
  <si>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</si>
  <si>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</si>
  <si>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</si>
  <si>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</si>
  <si>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</si>
  <si>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</si>
  <si>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</si>
  <si>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</si>
  <si>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</si>
  <si>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</si>
  <si>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</si>
  <si>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</si>
  <si>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</si>
  <si>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</si>
  <si>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</si>
  <si>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</si>
  <si>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</si>
  <si>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</si>
  <si>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</si>
  <si>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</si>
  <si>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</si>
  <si>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</si>
  <si>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</si>
  <si>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</si>
  <si>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</si>
  <si>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</si>
  <si>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</si>
  <si>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</si>
  <si>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</si>
  <si>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</si>
  <si>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</si>
  <si>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</si>
  <si>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</si>
  <si>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</si>
  <si>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</si>
  <si>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</si>
  <si>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</si>
  <si>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</si>
  <si>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</si>
  <si>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</si>
  <si>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</si>
  <si>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</si>
  <si>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</si>
  <si>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</si>
  <si>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</si>
  <si>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</si>
  <si>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</si>
  <si>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</si>
  <si>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</si>
  <si>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</si>
  <si>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</si>
  <si>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</si>
  <si>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</si>
  <si>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</si>
  <si>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</si>
  <si>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</si>
  <si>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</si>
  <si>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</si>
  <si>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</si>
  <si>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</si>
  <si>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</si>
  <si>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</si>
  <si>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</si>
  <si>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</si>
  <si>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</si>
  <si>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</si>
  <si>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</si>
  <si>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</si>
  <si>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</si>
  <si>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</si>
  <si>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</si>
  <si>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</si>
  <si>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</si>
  <si>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</si>
  <si>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</si>
  <si>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</si>
  <si>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</si>
  <si>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</si>
  <si>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</si>
  <si>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</si>
  <si>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</si>
  <si>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</si>
  <si>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</si>
  <si>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</si>
  <si>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</si>
  <si>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</si>
  <si>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</si>
  <si>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</si>
  <si>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</si>
  <si>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</si>
  <si>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</si>
  <si>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</si>
  <si>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</si>
  <si>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</si>
  <si>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</si>
  <si>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</si>
  <si>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</si>
  <si>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</si>
  <si>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</si>
  <si>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</si>
  <si>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</si>
  <si>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</si>
  <si>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</si>
  <si>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</si>
  <si>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</si>
  <si>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</si>
  <si>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</si>
  <si>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</si>
  <si>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</si>
  <si>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</si>
  <si>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</si>
  <si>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</si>
  <si>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</si>
  <si>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</si>
  <si>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</si>
  <si>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</si>
  <si>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</si>
  <si>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</si>
  <si>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</si>
  <si>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</si>
  <si>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</si>
  <si>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</si>
  <si>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</si>
  <si>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</si>
  <si>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</si>
  <si>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</si>
  <si>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</si>
  <si>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</si>
  <si>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</si>
  <si>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</si>
  <si>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</si>
  <si>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</si>
  <si>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</si>
  <si>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</si>
  <si>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</si>
  <si>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</si>
  <si>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</si>
  <si>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</si>
  <si>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</si>
  <si>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</si>
  <si>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</si>
  <si>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</si>
  <si>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</si>
  <si>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</si>
  <si>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</si>
  <si>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</si>
  <si>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</si>
  <si>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</si>
  <si>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</si>
  <si>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</si>
  <si>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</si>
  <si>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</si>
  <si>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</si>
  <si>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</si>
  <si>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</si>
  <si>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</si>
  <si>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</si>
  <si>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</si>
  <si>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</si>
  <si>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</si>
  <si>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</si>
  <si>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</si>
  <si>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</si>
  <si>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</si>
  <si>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</si>
  <si>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</si>
  <si>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</si>
  <si>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</si>
  <si>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</si>
  <si>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</si>
  <si>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</si>
  <si>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</si>
  <si>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</si>
  <si>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</si>
  <si>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</si>
  <si>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</si>
  <si>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</si>
  <si>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</si>
  <si>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</si>
  <si>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</si>
  <si>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</si>
  <si>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</si>
  <si>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</si>
  <si>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</si>
  <si>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</si>
  <si>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</si>
  <si>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</si>
  <si>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</si>
  <si>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</si>
  <si>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</si>
  <si>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</si>
  <si>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</si>
  <si>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</si>
  <si>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</si>
  <si>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</si>
  <si>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</si>
  <si>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</si>
  <si>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</si>
  <si>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</si>
  <si>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</si>
  <si>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</si>
  <si>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</si>
  <si>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</si>
  <si>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</si>
  <si>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</si>
  <si>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</si>
  <si>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</si>
  <si>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</si>
  <si>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</si>
  <si>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</si>
  <si>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</si>
  <si>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</si>
  <si>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</si>
  <si>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</si>
  <si>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</si>
  <si>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</si>
  <si>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</si>
  <si>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</si>
  <si>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</si>
  <si>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</si>
  <si>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</si>
  <si>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</si>
  <si>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</si>
  <si>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</si>
  <si>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</si>
  <si>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</si>
  <si>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</si>
  <si>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</si>
  <si>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</si>
  <si>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</si>
  <si>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</si>
  <si>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</si>
  <si>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</si>
  <si>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</si>
  <si>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</si>
  <si>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</si>
  <si>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</si>
  <si>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</si>
  <si>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</si>
  <si>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</si>
  <si>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</si>
  <si>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</si>
  <si>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</si>
  <si>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</si>
  <si>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</si>
  <si>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</si>
  <si>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</si>
  <si>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</si>
  <si>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</si>
  <si>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</si>
  <si>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</si>
  <si>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</si>
  <si>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</si>
  <si>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</si>
  <si>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</si>
  <si>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</si>
  <si>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</si>
  <si>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</si>
  <si>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</si>
  <si>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</si>
  <si>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</si>
  <si>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</si>
  <si>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</si>
  <si>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</si>
  <si>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</si>
  <si>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</si>
  <si>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</si>
  <si>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</si>
  <si>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</si>
  <si>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</si>
  <si>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</si>
  <si>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</si>
  <si>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</si>
  <si>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</si>
  <si>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</si>
  <si>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</si>
  <si>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</si>
  <si>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</si>
  <si>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</si>
  <si>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</si>
  <si>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</si>
  <si>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</si>
  <si>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</si>
  <si>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</si>
  <si>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</si>
  <si>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</si>
  <si>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</si>
  <si>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</si>
  <si>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</si>
  <si>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</si>
  <si>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</si>
  <si>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</si>
  <si>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</si>
  <si>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</si>
  <si>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</si>
  <si>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</si>
  <si>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</si>
  <si>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</si>
  <si>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</si>
  <si>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</si>
  <si>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</si>
  <si>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</si>
  <si>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</si>
  <si>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</si>
  <si>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</si>
  <si>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</si>
  <si>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</si>
  <si>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</si>
  <si>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</si>
  <si>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</si>
  <si>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</si>
  <si>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</si>
  <si>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</si>
  <si>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</si>
  <si>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</si>
  <si>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</si>
  <si>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</si>
  <si>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</si>
  <si>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</si>
  <si>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</si>
  <si>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</si>
  <si>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</si>
  <si>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</si>
  <si>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</si>
  <si>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</si>
  <si>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</si>
  <si>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</si>
  <si>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</si>
  <si>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</si>
  <si>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</si>
  <si>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</si>
  <si>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</si>
  <si>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</si>
  <si>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</si>
  <si>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</si>
  <si>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</si>
  <si>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</si>
  <si>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</si>
  <si>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</si>
  <si>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</si>
  <si>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</si>
  <si>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</si>
  <si>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</si>
  <si>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</si>
  <si>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</si>
  <si>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</si>
  <si>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</si>
  <si>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</si>
  <si>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</si>
  <si>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</si>
  <si>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</si>
  <si>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</si>
  <si>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</si>
  <si>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</si>
  <si>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</si>
  <si>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</si>
  <si>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</si>
  <si>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</si>
  <si>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</si>
  <si>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</si>
  <si>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</si>
  <si>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</si>
  <si>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</si>
  <si>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</si>
  <si>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</si>
  <si>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</si>
  <si>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</si>
  <si>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</si>
  <si>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</si>
  <si>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</si>
  <si>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</si>
  <si>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</si>
  <si>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</si>
  <si>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</si>
  <si>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</si>
  <si>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</si>
  <si>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</si>
  <si>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</si>
  <si>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</si>
  <si>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</si>
  <si>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</si>
  <si>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</si>
  <si>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</si>
  <si>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</si>
  <si>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</si>
  <si>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</si>
  <si>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</si>
  <si>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</si>
  <si>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</si>
  <si>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</si>
  <si>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</si>
  <si>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</si>
  <si>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</si>
  <si>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</si>
  <si>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</si>
  <si>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</si>
  <si>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</si>
  <si>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</si>
  <si>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</si>
  <si>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</si>
  <si>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</si>
  <si>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</si>
  <si>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</si>
  <si>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</si>
  <si>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</si>
  <si>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</si>
  <si>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</si>
  <si>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</si>
  <si>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</si>
  <si>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</si>
  <si>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</si>
  <si>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</si>
  <si>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</si>
  <si>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</si>
  <si>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</si>
  <si>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</si>
  <si>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</si>
  <si>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</si>
  <si>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</si>
  <si>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</si>
  <si>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</si>
  <si>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</si>
  <si>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</si>
  <si>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</si>
  <si>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</si>
  <si>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</si>
  <si>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</si>
  <si>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</si>
  <si>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</si>
  <si>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</si>
  <si>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</si>
  <si>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</si>
  <si>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</si>
  <si>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</si>
  <si>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</si>
  <si>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</si>
  <si>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</si>
  <si>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</si>
  <si>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</si>
  <si>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</si>
  <si>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</si>
  <si>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</si>
  <si>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</si>
  <si>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</si>
  <si>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</si>
  <si>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</si>
  <si>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</si>
  <si>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</si>
  <si>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</si>
  <si>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</si>
  <si>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</si>
  <si>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</si>
  <si>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</si>
  <si>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</si>
  <si>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</si>
  <si>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</si>
  <si>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</si>
  <si>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</si>
  <si>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</si>
  <si>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</si>
  <si>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</si>
  <si>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</si>
  <si>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</si>
  <si>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</si>
  <si>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</si>
  <si>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</si>
  <si>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</si>
  <si>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</si>
  <si>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</si>
  <si>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</si>
  <si>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</si>
  <si>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</si>
  <si>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</si>
  <si>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</si>
  <si>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</si>
  <si>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</si>
  <si>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</si>
  <si>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</si>
  <si>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</si>
  <si>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</si>
  <si>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</si>
  <si>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</si>
  <si>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</si>
  <si>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</si>
  <si>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</si>
  <si>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</si>
  <si>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</si>
  <si>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</si>
  <si>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</si>
  <si>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</si>
  <si>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</si>
  <si>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</si>
  <si>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</si>
  <si>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</si>
  <si>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</si>
  <si>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</si>
  <si>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</si>
  <si>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</si>
  <si>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</si>
  <si>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</si>
  <si>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</si>
  <si>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</si>
  <si>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</si>
  <si>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</si>
  <si>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</si>
  <si>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</si>
  <si>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</si>
  <si>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</si>
  <si>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</si>
  <si>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</si>
  <si>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</si>
  <si>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</si>
  <si>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</si>
  <si>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</si>
  <si>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</si>
  <si>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</si>
  <si>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</si>
  <si>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</si>
  <si>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</si>
  <si>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</si>
  <si>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</si>
  <si>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</si>
  <si>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</si>
  <si>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</si>
  <si>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</si>
  <si>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</si>
  <si>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</si>
  <si>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</si>
  <si>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</si>
  <si>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</si>
  <si>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</si>
  <si>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</si>
  <si>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</si>
  <si>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</si>
  <si>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</si>
  <si>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</si>
  <si>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</si>
  <si>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</si>
  <si>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</si>
  <si>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</si>
  <si>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</si>
  <si>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</si>
  <si>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</si>
  <si>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</si>
  <si>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</si>
  <si>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</si>
  <si>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</si>
  <si>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</si>
  <si>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</si>
  <si>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</si>
  <si>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</si>
  <si>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</si>
  <si>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</si>
  <si>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</si>
  <si>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</si>
  <si>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</si>
  <si>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</si>
  <si>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</si>
  <si>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</si>
  <si>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</si>
  <si>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</si>
  <si>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</si>
  <si>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</si>
  <si>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</si>
  <si>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</si>
  <si>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</si>
  <si>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</si>
  <si>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</si>
  <si>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</si>
  <si>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</si>
  <si>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</si>
  <si>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</si>
  <si>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</si>
  <si>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</si>
  <si>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</si>
  <si>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</si>
  <si>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</si>
  <si>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</si>
  <si>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</si>
  <si>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</si>
  <si>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</si>
  <si>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</si>
  <si>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</si>
  <si>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</si>
  <si>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</si>
  <si>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</si>
  <si>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</si>
  <si>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</si>
  <si>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</si>
  <si>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</si>
  <si>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</si>
  <si>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</si>
  <si>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</si>
  <si>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</si>
  <si>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</si>
  <si>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</si>
  <si>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</si>
  <si>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</si>
  <si>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</si>
  <si>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</si>
  <si>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</si>
  <si>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</si>
  <si>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</si>
  <si>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</si>
  <si>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</si>
  <si>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</si>
  <si>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</si>
  <si>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</si>
  <si>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</si>
  <si>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</si>
  <si>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</si>
  <si>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</si>
  <si>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</si>
  <si>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</si>
  <si>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</si>
  <si>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</si>
  <si>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</si>
  <si>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</si>
  <si>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</si>
  <si>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</si>
  <si>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</si>
  <si>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</si>
  <si>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</si>
  <si>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</si>
  <si>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</si>
  <si>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</si>
  <si>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</si>
  <si>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</si>
  <si>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</si>
  <si>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</si>
  <si>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</si>
  <si>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</si>
  <si>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</si>
  <si>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</si>
  <si>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</si>
  <si>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</si>
  <si>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</si>
  <si>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</si>
  <si>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</si>
  <si>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</si>
  <si>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</si>
  <si>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</si>
  <si>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</si>
  <si>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</si>
  <si>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</si>
  <si>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</si>
  <si>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</si>
  <si>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</si>
  <si>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</si>
  <si>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</si>
  <si>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</si>
  <si>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</si>
  <si>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</si>
  <si>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</si>
  <si>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</si>
  <si>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</si>
  <si>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</si>
  <si>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</si>
  <si>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</si>
  <si>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</si>
  <si>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</si>
  <si>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</si>
  <si>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</si>
  <si>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</si>
  <si>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</si>
  <si>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</si>
  <si>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</si>
  <si>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</si>
  <si>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</si>
  <si>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</si>
  <si>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</si>
  <si>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</si>
  <si>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</si>
  <si>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</si>
  <si>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</si>
  <si>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</si>
  <si>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</si>
  <si>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</si>
  <si>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</si>
  <si>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</si>
  <si>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</si>
  <si>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</si>
  <si>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</si>
  <si>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</si>
  <si>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</si>
  <si>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</si>
  <si>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</si>
  <si>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</si>
  <si>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</si>
  <si>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</si>
  <si>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</si>
  <si>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</si>
  <si>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</si>
  <si>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</si>
  <si>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</si>
  <si>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</si>
  <si>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</si>
  <si>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</si>
  <si>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</si>
  <si>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</si>
  <si>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</si>
  <si>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</si>
  <si>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</si>
  <si>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</si>
  <si>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</si>
  <si>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</si>
  <si>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</si>
  <si>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</si>
  <si>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</si>
  <si>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</si>
  <si>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</si>
  <si>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</si>
  <si>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</si>
  <si>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</si>
  <si>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</si>
  <si>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</si>
  <si>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</si>
  <si>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</si>
  <si>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</si>
  <si>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</si>
  <si>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</si>
  <si>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</si>
  <si>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</si>
  <si>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</si>
  <si>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</si>
  <si>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</si>
  <si>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</si>
  <si>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</si>
  <si>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</si>
  <si>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</si>
  <si>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</si>
  <si>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</si>
  <si>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</si>
  <si>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</si>
  <si>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</si>
  <si>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</si>
  <si>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</si>
  <si>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</si>
  <si>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</si>
  <si>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</si>
  <si>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</si>
  <si>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</si>
  <si>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</si>
  <si>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</si>
  <si>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</si>
  <si>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</si>
  <si>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</si>
  <si>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</si>
  <si>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</si>
  <si>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</si>
  <si>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</si>
  <si>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</si>
  <si>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</si>
  <si>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</si>
  <si>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</si>
  <si>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</si>
  <si>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</si>
  <si>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</si>
  <si>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</si>
  <si>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</si>
  <si>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</si>
  <si>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</si>
  <si>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</si>
  <si>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</si>
  <si>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</si>
  <si>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</si>
  <si>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</si>
  <si>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</si>
  <si>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</si>
  <si>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</si>
  <si>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</si>
  <si>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</si>
  <si>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</si>
  <si>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</si>
  <si>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</si>
  <si>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</si>
  <si>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</si>
  <si>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</si>
  <si>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</si>
  <si>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</si>
  <si>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</si>
  <si>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</si>
  <si>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</si>
  <si>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</si>
  <si>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</si>
  <si>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</si>
  <si>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</si>
  <si>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</si>
  <si>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</si>
  <si>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</si>
  <si>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</si>
  <si>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</si>
  <si>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</si>
  <si>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</si>
  <si>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</si>
  <si>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</si>
  <si>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</si>
  <si>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</si>
  <si>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</si>
  <si>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</si>
  <si>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</si>
  <si>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</si>
  <si>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</si>
  <si>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</si>
  <si>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</si>
  <si>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</si>
  <si>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</si>
  <si>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</si>
  <si>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</si>
  <si>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</si>
  <si>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</si>
  <si>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</si>
  <si>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</si>
  <si>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</si>
  <si>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</si>
  <si>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</si>
  <si>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</si>
  <si>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</si>
  <si>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</si>
  <si>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</si>
  <si>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</si>
  <si>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</si>
  <si>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</si>
  <si>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</si>
  <si>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</si>
  <si>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</si>
  <si>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</si>
  <si>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</si>
  <si>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</si>
  <si>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</si>
  <si>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</si>
  <si>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</si>
  <si>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</si>
  <si>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</si>
  <si>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</si>
  <si>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</si>
  <si>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</si>
  <si>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</si>
  <si>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</si>
  <si>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</si>
  <si>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</si>
  <si>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</si>
  <si>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</si>
  <si>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</si>
  <si>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</si>
  <si>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</si>
  <si>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</si>
  <si>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</si>
  <si>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</si>
  <si>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</si>
  <si>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</si>
  <si>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</si>
  <si>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</si>
  <si>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</si>
  <si>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</si>
  <si>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</si>
  <si>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</si>
  <si>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</si>
  <si>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</si>
  <si>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</si>
  <si>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</si>
  <si>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</si>
  <si>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</si>
  <si>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</si>
  <si>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</si>
  <si>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</si>
  <si>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</si>
  <si>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</si>
  <si>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</si>
  <si>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</si>
  <si>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</si>
  <si>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</si>
  <si>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</si>
  <si>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</si>
  <si>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</si>
  <si>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</si>
  <si>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</si>
  <si>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</si>
  <si>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</si>
  <si>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</si>
  <si>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</si>
  <si>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</si>
  <si>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</si>
  <si>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</si>
  <si>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</si>
  <si>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</si>
  <si>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</si>
  <si>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</si>
  <si>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</si>
  <si>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</si>
  <si>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</si>
  <si>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</si>
  <si>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</si>
  <si>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</si>
  <si>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</si>
  <si>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</si>
  <si>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</si>
  <si>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</si>
  <si>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</si>
  <si>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</si>
  <si>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</si>
  <si>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</si>
  <si>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</si>
  <si>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</si>
  <si>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</si>
  <si>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</si>
  <si>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</si>
  <si>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</si>
  <si>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</si>
  <si>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</si>
  <si>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</si>
  <si>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</si>
  <si>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</si>
  <si>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</si>
  <si>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</si>
  <si>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</si>
  <si>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</si>
  <si>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</si>
  <si>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</si>
  <si>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</si>
  <si>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</si>
  <si>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</si>
  <si>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</si>
  <si>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</si>
  <si>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</si>
  <si>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</si>
  <si>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</si>
  <si>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</si>
  <si>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</si>
  <si>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</si>
  <si>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</si>
  <si>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</si>
  <si>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</si>
  <si>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</si>
  <si>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</si>
  <si>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</si>
  <si>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</si>
  <si>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</si>
  <si>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</si>
  <si>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</si>
  <si>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</si>
  <si>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</si>
  <si>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</si>
  <si>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</si>
  <si>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</si>
  <si>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</si>
  <si>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</si>
  <si>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</si>
  <si>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</si>
  <si>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</si>
  <si>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</si>
  <si>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</si>
  <si>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</si>
  <si>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</si>
  <si>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</si>
  <si>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</si>
  <si>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</si>
  <si>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</si>
  <si>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</si>
  <si>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</si>
  <si>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</si>
  <si>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</si>
  <si>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</si>
  <si>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</si>
  <si>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</si>
  <si>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</si>
  <si>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</si>
  <si>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</si>
  <si>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</si>
  <si>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</si>
  <si>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</si>
  <si>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</si>
  <si>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</si>
  <si>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</si>
  <si>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</si>
  <si>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</si>
  <si>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</si>
  <si>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</si>
  <si>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</si>
  <si>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</si>
  <si>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</si>
  <si>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</si>
  <si>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</si>
  <si>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</si>
  <si>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</si>
  <si>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</si>
  <si>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</si>
  <si>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</si>
  <si>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</si>
  <si>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</si>
  <si>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</si>
  <si>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</si>
  <si>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</si>
  <si>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</si>
  <si>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</si>
  <si>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</si>
  <si>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</si>
  <si>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</si>
  <si>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</si>
  <si>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</si>
  <si>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</si>
  <si>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</si>
  <si>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</si>
  <si>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</si>
  <si>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</si>
  <si>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</si>
  <si>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</si>
  <si>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</si>
  <si>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</si>
  <si>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</si>
  <si>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</si>
  <si>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</si>
  <si>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</si>
  <si>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</si>
  <si>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</si>
  <si>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</si>
  <si>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</si>
  <si>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</si>
  <si>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</si>
  <si>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</si>
  <si>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</si>
  <si>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</si>
  <si>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</si>
  <si>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</si>
  <si>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</si>
  <si>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</si>
  <si>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</si>
  <si>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</si>
  <si>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</si>
  <si>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</si>
  <si>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</si>
  <si>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</si>
  <si>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</si>
  <si>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</si>
  <si>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</si>
  <si>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</si>
  <si>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</si>
  <si>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</si>
  <si>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</si>
  <si>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</si>
  <si>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</si>
  <si>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</si>
  <si>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</si>
  <si>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</si>
  <si>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</si>
  <si>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</si>
  <si>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</si>
  <si>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</si>
  <si>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</si>
  <si>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</si>
  <si>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</si>
  <si>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</si>
  <si>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</si>
  <si>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</si>
  <si>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</si>
  <si>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</si>
  <si>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</si>
  <si>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</si>
  <si>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</si>
  <si>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</si>
  <si>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</si>
  <si>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</si>
  <si>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</si>
  <si>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</si>
  <si>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</si>
  <si>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</si>
  <si>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</si>
  <si>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</si>
  <si>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</si>
  <si>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</si>
  <si>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</si>
  <si>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</si>
  <si>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</si>
  <si>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</si>
  <si>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</si>
  <si>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</si>
  <si>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</si>
  <si>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</si>
  <si>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</si>
  <si>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</si>
  <si>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</si>
  <si>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</si>
  <si>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</si>
  <si>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</si>
  <si>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</si>
  <si>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</si>
  <si>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</si>
  <si>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</si>
  <si>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</si>
  <si>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</si>
  <si>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</si>
  <si>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</si>
  <si>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</si>
  <si>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</si>
  <si>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</si>
  <si>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</si>
  <si>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</si>
  <si>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</si>
  <si>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</si>
  <si>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</si>
  <si>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</si>
  <si>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</si>
  <si>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</si>
  <si>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</si>
  <si>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</si>
  <si>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</si>
  <si>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</si>
  <si>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</si>
  <si>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</si>
  <si>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</si>
  <si>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</si>
  <si>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</si>
  <si>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</si>
  <si>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</si>
  <si>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</si>
  <si>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</si>
  <si>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</si>
  <si>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</si>
  <si>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</si>
  <si>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</si>
  <si>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</si>
  <si>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</si>
  <si>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</si>
  <si>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</si>
  <si>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</si>
  <si>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</si>
  <si>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</si>
  <si>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</si>
  <si>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</si>
  <si>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</si>
  <si>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</si>
  <si>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</si>
  <si>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</si>
  <si>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</si>
  <si>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</si>
  <si>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</si>
  <si>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</si>
  <si>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</si>
  <si>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</si>
  <si>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</si>
  <si>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</si>
  <si>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</si>
  <si>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</si>
  <si>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</si>
  <si>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</si>
  <si>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</si>
  <si>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</si>
  <si>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</si>
  <si>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</si>
  <si>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</si>
  <si>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</si>
  <si>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</si>
  <si>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</si>
  <si>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</si>
  <si>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</si>
  <si>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</si>
  <si>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</si>
  <si>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</si>
  <si>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</si>
  <si>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</si>
  <si>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</si>
  <si>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</si>
  <si>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</si>
  <si>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</si>
  <si>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</si>
  <si>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</si>
  <si>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</si>
  <si>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</si>
  <si>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</si>
  <si>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</si>
  <si>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</si>
  <si>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</si>
  <si>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</si>
  <si>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</si>
  <si>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</si>
  <si>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</si>
  <si>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</si>
  <si>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</si>
  <si>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</si>
  <si>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</si>
  <si>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</si>
  <si>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</si>
  <si>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</si>
  <si>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</si>
  <si>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</si>
  <si>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</si>
  <si>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</si>
  <si>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</si>
  <si>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</si>
  <si>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</si>
  <si>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</si>
  <si>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</si>
  <si>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</si>
  <si>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</si>
  <si>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</si>
  <si>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</si>
  <si>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</si>
  <si>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</si>
  <si>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</si>
  <si>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</si>
  <si>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</si>
  <si>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</si>
  <si>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</si>
  <si>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</si>
  <si>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</si>
  <si>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</si>
  <si>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</si>
  <si>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</si>
  <si>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</si>
  <si>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</si>
  <si>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</si>
  <si>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</si>
  <si>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</si>
  <si>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</si>
  <si>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</si>
  <si>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</si>
  <si>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</si>
  <si>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</si>
  <si>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</si>
  <si>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</si>
  <si>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</si>
  <si>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</si>
  <si>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</si>
  <si>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</si>
  <si>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</si>
  <si>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</si>
  <si>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</si>
  <si>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</si>
  <si>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</si>
  <si>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</si>
  <si>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</si>
  <si>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</si>
  <si>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</si>
  <si>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</si>
  <si>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</si>
  <si>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</si>
  <si>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</si>
  <si>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</si>
  <si>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</si>
  <si>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</si>
  <si>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</si>
  <si>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</si>
  <si>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</si>
  <si>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</si>
  <si>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</si>
  <si>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</si>
  <si>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</si>
  <si>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</si>
  <si>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</si>
  <si>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</si>
  <si>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</si>
  <si>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</si>
  <si>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</si>
  <si>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</si>
  <si>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</si>
  <si>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</si>
  <si>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</si>
  <si>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</si>
  <si>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</si>
  <si>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</si>
  <si>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</si>
  <si>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</si>
  <si>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</si>
  <si>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</si>
  <si>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</si>
  <si>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</si>
  <si>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</si>
  <si>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</si>
  <si>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</si>
  <si>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</si>
  <si>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</si>
  <si>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</si>
  <si>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</si>
  <si>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</si>
  <si>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</si>
  <si>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</si>
  <si>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</si>
  <si>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</si>
  <si>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</si>
  <si>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</si>
  <si>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</si>
  <si>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</si>
  <si>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</si>
  <si>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</si>
  <si>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</si>
  <si>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</si>
  <si>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</si>
  <si>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</si>
  <si>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</si>
  <si>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</si>
  <si>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</si>
  <si>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</si>
  <si>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</si>
  <si>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</si>
  <si>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</si>
  <si>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</si>
  <si>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</si>
  <si>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</si>
  <si>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</si>
  <si>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</si>
  <si>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</si>
  <si>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</si>
  <si>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</si>
  <si>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</si>
  <si>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</si>
  <si>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</si>
  <si>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</si>
  <si>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</si>
  <si>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</si>
  <si>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</si>
  <si>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</si>
  <si>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</si>
  <si>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</si>
  <si>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</si>
  <si>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</si>
  <si>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</si>
  <si>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</si>
  <si>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</si>
  <si>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</si>
  <si>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</si>
  <si>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</si>
  <si>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</si>
  <si>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</si>
  <si>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</si>
  <si>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</si>
  <si>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</si>
  <si>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</si>
  <si>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</si>
  <si>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</si>
  <si>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</si>
  <si>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</si>
  <si>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</si>
  <si>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</si>
  <si>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</si>
  <si>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</si>
  <si>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</si>
  <si>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</si>
  <si>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</si>
  <si>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</si>
  <si>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</si>
  <si>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</si>
  <si>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</si>
  <si>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</si>
  <si>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</si>
  <si>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</si>
  <si>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</si>
  <si>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</si>
  <si>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</si>
  <si>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</si>
  <si>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</si>
  <si>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</si>
  <si>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</si>
  <si>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</si>
  <si>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</si>
  <si>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</si>
  <si>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</si>
  <si>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</si>
  <si>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</si>
  <si>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</si>
  <si>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</si>
  <si>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</si>
  <si>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</si>
  <si>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</si>
  <si>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</si>
  <si>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</si>
  <si>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</si>
  <si>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</si>
  <si>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</si>
  <si>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</si>
  <si>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</si>
  <si>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</si>
  <si>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</si>
  <si>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</si>
  <si>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</si>
  <si>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</si>
  <si>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</si>
  <si>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</si>
  <si>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</si>
  <si>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</si>
  <si>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</si>
  <si>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</si>
  <si>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</si>
  <si>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</si>
  <si>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</si>
  <si>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</si>
  <si>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</si>
  <si>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</si>
  <si>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</si>
  <si>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</si>
  <si>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</si>
  <si>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</si>
  <si>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</si>
  <si>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</si>
  <si>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</si>
  <si>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</si>
  <si>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</si>
  <si>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</si>
  <si>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</si>
  <si>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</si>
  <si>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</si>
  <si>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</si>
  <si>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</si>
  <si>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</si>
  <si>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</si>
  <si>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</si>
  <si>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</si>
  <si>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</si>
  <si>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</si>
  <si>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</si>
  <si>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</si>
  <si>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</si>
  <si>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</si>
  <si>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</si>
  <si>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</si>
  <si>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</si>
  <si>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</si>
  <si>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</si>
  <si>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</si>
  <si>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</si>
  <si>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</si>
  <si>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</si>
  <si>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</si>
  <si>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</si>
  <si>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</si>
  <si>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</si>
  <si>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</si>
  <si>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</si>
  <si>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</si>
  <si>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</si>
  <si>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</si>
  <si>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</si>
  <si>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</si>
  <si>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</si>
  <si>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</si>
  <si>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</si>
  <si>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</si>
  <si>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</si>
  <si>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</si>
  <si>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</si>
  <si>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</si>
  <si>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</si>
  <si>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</si>
  <si>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</si>
  <si>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</si>
  <si>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</si>
  <si>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</si>
  <si>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</si>
  <si>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</si>
  <si>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</si>
  <si>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</si>
  <si>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</si>
  <si>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</si>
  <si>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</si>
  <si>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</si>
  <si>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</si>
  <si>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</si>
  <si>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</si>
  <si>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</si>
  <si>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</si>
  <si>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</si>
  <si>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</si>
  <si>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</si>
  <si>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</si>
  <si>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</si>
  <si>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</si>
  <si>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</si>
  <si>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</si>
  <si>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</si>
  <si>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</si>
  <si>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</si>
  <si>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</si>
  <si>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</si>
  <si>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</si>
  <si>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</si>
  <si>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</si>
  <si>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</si>
  <si>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</si>
  <si>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</si>
  <si>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</si>
  <si>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</si>
  <si>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</si>
  <si>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</si>
  <si>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</si>
  <si>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</si>
  <si>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</si>
  <si>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</si>
  <si>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</si>
  <si>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</si>
  <si>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</si>
  <si>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</si>
  <si>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</si>
  <si>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</si>
  <si>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</si>
  <si>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</si>
  <si>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</si>
  <si>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</si>
  <si>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</si>
  <si>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</si>
  <si>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</si>
  <si>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</si>
  <si>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</si>
  <si>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</si>
  <si>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</si>
  <si>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</si>
  <si>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</si>
  <si>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</si>
  <si>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</si>
  <si>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</si>
  <si>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</si>
  <si>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</si>
  <si>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</si>
  <si>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</si>
  <si>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</si>
  <si>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</si>
  <si>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</si>
  <si>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</si>
  <si>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</si>
  <si>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</si>
  <si>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</si>
  <si>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</si>
  <si>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</si>
  <si>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</si>
  <si>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</si>
  <si>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</si>
  <si>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</si>
  <si>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</si>
  <si>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</si>
  <si>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</si>
  <si>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</si>
  <si>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</si>
  <si>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</si>
  <si>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</si>
  <si>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</si>
  <si>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</si>
  <si>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</si>
  <si>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</si>
  <si>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</si>
  <si>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</si>
  <si>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</si>
  <si>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</si>
  <si>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</si>
  <si>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</si>
  <si>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</si>
  <si>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</si>
  <si>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</si>
  <si>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</si>
  <si>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</si>
  <si>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</si>
  <si>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</si>
  <si>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</si>
  <si>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</si>
  <si>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</si>
  <si>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</si>
  <si>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</si>
  <si>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</si>
  <si>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</si>
  <si>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</si>
  <si>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</si>
  <si>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</si>
  <si>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</si>
  <si>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</si>
  <si>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</si>
  <si>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</si>
  <si>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</si>
  <si>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</si>
  <si>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</si>
  <si>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</si>
  <si>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</si>
  <si>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</si>
  <si>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</si>
  <si>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</si>
  <si>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</si>
  <si>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</si>
  <si>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</si>
  <si>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</si>
  <si>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</si>
  <si>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</si>
  <si>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</si>
  <si>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</si>
  <si>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</si>
  <si>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</si>
  <si>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</si>
  <si>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</si>
  <si>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</si>
  <si>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</si>
  <si>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</si>
  <si>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</si>
  <si>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</si>
  <si>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</si>
  <si>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</si>
  <si>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</si>
  <si>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</si>
  <si>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</si>
  <si>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</si>
  <si>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</si>
  <si>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</si>
  <si>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</si>
  <si>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</si>
  <si>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</si>
  <si>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</si>
  <si>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</si>
  <si>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</si>
  <si>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</si>
  <si>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</si>
  <si>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</si>
  <si>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</si>
  <si>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</si>
  <si>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</si>
  <si>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</si>
  <si>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</si>
  <si>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</si>
  <si>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</si>
  <si>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</si>
  <si>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</si>
  <si>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</si>
  <si>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</si>
  <si>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</si>
  <si>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</si>
  <si>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</si>
  <si>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</si>
  <si>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</si>
  <si>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</si>
  <si>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</si>
  <si>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</si>
  <si>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</si>
  <si>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</si>
  <si>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</si>
  <si>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</si>
  <si>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</si>
  <si>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</si>
  <si>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</si>
  <si>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</si>
  <si>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</si>
  <si>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</si>
  <si>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</si>
  <si>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</si>
  <si>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</si>
  <si>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</si>
  <si>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</si>
  <si>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</si>
  <si>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</si>
  <si>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</si>
  <si>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</si>
  <si>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</si>
  <si>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</si>
  <si>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</si>
  <si>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</si>
  <si>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</si>
  <si>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</si>
  <si>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</si>
  <si>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</si>
  <si>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</si>
  <si>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</si>
  <si>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</si>
  <si>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</si>
  <si>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</si>
  <si>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</si>
  <si>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</si>
  <si>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</si>
  <si>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</si>
  <si>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</si>
  <si>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</si>
  <si>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</si>
  <si>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</si>
  <si>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</si>
  <si>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</si>
  <si>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</si>
  <si>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</si>
  <si>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</si>
  <si>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</si>
  <si>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</si>
  <si>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</si>
  <si>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</si>
  <si>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</si>
  <si>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</si>
  <si>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</si>
  <si>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</si>
  <si>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</si>
  <si>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</si>
  <si>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</si>
  <si>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</si>
  <si>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</si>
  <si>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</si>
  <si>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</si>
  <si>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</si>
  <si>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</si>
  <si>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</si>
  <si>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</si>
  <si>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</si>
  <si>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</si>
  <si>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</si>
  <si>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</si>
  <si>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</si>
  <si>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</si>
  <si>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</si>
  <si>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</si>
  <si>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</si>
  <si>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</si>
  <si>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</si>
  <si>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</si>
  <si>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</si>
  <si>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</si>
  <si>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</si>
  <si>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</si>
  <si>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</si>
  <si>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</si>
  <si>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</si>
  <si>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</si>
  <si>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</si>
  <si>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</si>
  <si>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</si>
  <si>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</si>
  <si>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</si>
  <si>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</si>
  <si>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</si>
  <si>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</si>
  <si>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</si>
  <si>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</si>
  <si>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</si>
  <si>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</si>
  <si>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</si>
  <si>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</si>
  <si>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</si>
  <si>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</si>
  <si>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</si>
  <si>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</si>
  <si>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</si>
  <si>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</si>
  <si>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</si>
  <si>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</si>
  <si>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</si>
  <si>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</si>
  <si>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</si>
  <si>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</si>
  <si>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</si>
  <si>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</si>
  <si>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</si>
  <si>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</si>
  <si>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</si>
  <si>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</si>
  <si>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</si>
  <si>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</si>
  <si>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</si>
  <si>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</si>
  <si>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</si>
  <si>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</si>
  <si>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</si>
  <si>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</si>
  <si>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</si>
  <si>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</si>
  <si>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</si>
  <si>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</si>
  <si>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</si>
  <si>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</si>
  <si>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</si>
  <si>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</si>
  <si>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</si>
  <si>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</si>
  <si>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</si>
  <si>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</si>
  <si>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</si>
  <si>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</si>
  <si>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</si>
  <si>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</si>
  <si>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</si>
  <si>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</si>
  <si>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</si>
  <si>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</si>
  <si>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</si>
  <si>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</si>
  <si>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</si>
  <si>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</si>
  <si>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</si>
  <si>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</si>
  <si>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</si>
  <si>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</si>
  <si>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</si>
  <si>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</si>
  <si>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</si>
  <si>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</si>
  <si>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</si>
  <si>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</si>
  <si>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</si>
  <si>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</si>
  <si>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</si>
  <si>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</si>
  <si>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</si>
  <si>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</si>
  <si>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</si>
  <si>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</si>
  <si>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</si>
  <si>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</si>
  <si>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</si>
  <si>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</si>
  <si>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</si>
  <si>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</si>
  <si>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</si>
  <si>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</si>
  <si>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</si>
  <si>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</si>
  <si>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</si>
  <si>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</si>
  <si>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</si>
  <si>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</si>
  <si>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</si>
  <si>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</si>
  <si>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</si>
  <si>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</si>
  <si>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</si>
  <si>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</si>
  <si>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</si>
  <si>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</si>
  <si>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</si>
  <si>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</si>
  <si>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</si>
  <si>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</si>
  <si>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</si>
  <si>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</si>
  <si>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</si>
  <si>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</si>
  <si>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</si>
  <si>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</si>
  <si>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</si>
  <si>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</si>
  <si>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</si>
  <si>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</si>
  <si>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</si>
  <si>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</si>
  <si>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</si>
  <si>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</si>
  <si>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</si>
  <si>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</si>
  <si>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</si>
  <si>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</si>
  <si>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</si>
  <si>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</si>
  <si>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</si>
  <si>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</si>
  <si>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</si>
  <si>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</si>
  <si>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</si>
  <si>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</si>
  <si>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</si>
  <si>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</si>
  <si>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</si>
  <si>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</si>
  <si>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</si>
  <si>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</si>
  <si>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</si>
  <si>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</si>
  <si>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</si>
  <si>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</si>
  <si>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</si>
  <si>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</si>
  <si>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</si>
  <si>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</si>
  <si>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</si>
  <si>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</si>
  <si>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</si>
  <si>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</si>
  <si>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</si>
  <si>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</si>
  <si>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</si>
  <si>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</si>
  <si>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</si>
  <si>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</si>
  <si>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</si>
  <si>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</si>
  <si>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</si>
  <si>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</si>
  <si>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</si>
  <si>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</si>
  <si>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</si>
  <si>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</si>
  <si>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</si>
  <si>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</si>
  <si>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</si>
  <si>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</si>
  <si>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</si>
  <si>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</si>
  <si>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</si>
  <si>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</si>
  <si>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</si>
  <si>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</si>
  <si>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</si>
  <si>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</si>
  <si>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</si>
  <si>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</si>
  <si>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</si>
  <si>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</si>
  <si>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</si>
  <si>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</si>
  <si>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</si>
  <si>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</si>
  <si>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</si>
  <si>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</si>
  <si>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</si>
  <si>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</si>
  <si>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</si>
  <si>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</si>
  <si>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</si>
  <si>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</si>
  <si>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</si>
  <si>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</si>
  <si>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</si>
  <si>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</si>
  <si>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</si>
  <si>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</si>
  <si>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</si>
  <si>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</si>
  <si>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</si>
  <si>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</si>
  <si>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</si>
  <si>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</si>
  <si>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</si>
  <si>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</si>
  <si>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</si>
  <si>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</si>
  <si>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</si>
  <si>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</si>
  <si>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</si>
  <si>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</si>
  <si>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</si>
  <si>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</si>
  <si>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</si>
  <si>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</si>
  <si>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</si>
  <si>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</si>
  <si>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</si>
  <si>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</si>
  <si>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</si>
  <si>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</si>
  <si>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</si>
  <si>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</si>
  <si>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</si>
  <si>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</si>
  <si>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</si>
  <si>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</si>
  <si>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</si>
  <si>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</si>
  <si>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</si>
  <si>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</si>
  <si>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</si>
  <si>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</si>
  <si>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</si>
  <si>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</si>
  <si>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</si>
  <si>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</si>
  <si>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</si>
  <si>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</si>
  <si>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</si>
  <si>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</si>
  <si>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</si>
  <si>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</si>
  <si>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</si>
  <si>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</si>
  <si>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</si>
  <si>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</si>
  <si>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</si>
  <si>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</si>
  <si>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</si>
  <si>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</si>
  <si>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</si>
  <si>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</si>
  <si>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</si>
  <si>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</si>
  <si>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</si>
  <si>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</si>
  <si>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</si>
  <si>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</si>
  <si>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</si>
  <si>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</si>
  <si>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</si>
  <si>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</si>
  <si>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</si>
  <si>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</si>
  <si>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</si>
  <si>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</si>
  <si>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</si>
  <si>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</si>
  <si>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</si>
  <si>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</si>
  <si>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</si>
  <si>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</si>
  <si>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</si>
  <si>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</si>
  <si>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</si>
  <si>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</si>
  <si>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</si>
  <si>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</si>
  <si>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</si>
  <si>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</si>
  <si>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</si>
  <si>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</si>
  <si>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</si>
  <si>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</si>
  <si>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</si>
  <si>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</si>
  <si>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</si>
  <si>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</si>
  <si>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</si>
  <si>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</si>
  <si>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</si>
  <si>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</si>
  <si>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</si>
  <si>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</si>
  <si>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</si>
  <si>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</si>
  <si>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</si>
  <si>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</si>
  <si>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</si>
  <si>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</si>
  <si>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</si>
  <si>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</si>
  <si>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</si>
  <si>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</si>
  <si>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</si>
  <si>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</si>
  <si>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</si>
  <si>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</si>
  <si>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</si>
  <si>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</si>
  <si>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</si>
  <si>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</si>
  <si>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</si>
  <si>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</si>
  <si>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</si>
  <si>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</si>
  <si>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</si>
  <si>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</si>
  <si>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</si>
  <si>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</si>
  <si>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</si>
  <si>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</si>
  <si>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</si>
  <si>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</si>
  <si>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</si>
  <si>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</si>
  <si>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</si>
  <si>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</si>
  <si>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</si>
  <si>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</si>
  <si>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</si>
  <si>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</si>
  <si>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</si>
  <si>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</si>
  <si>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</si>
  <si>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</si>
  <si>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</si>
  <si>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</si>
  <si>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</si>
  <si>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</si>
  <si>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</si>
  <si>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</si>
  <si>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</si>
  <si>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</si>
  <si>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</si>
  <si>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</si>
  <si>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</si>
  <si>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</si>
  <si>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</si>
  <si>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</si>
  <si>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</si>
  <si>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</si>
  <si>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</si>
  <si>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</si>
  <si>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</si>
  <si>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</si>
  <si>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</si>
  <si>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</si>
  <si>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</si>
  <si>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</si>
  <si>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</si>
  <si>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</si>
  <si>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</si>
  <si>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</si>
  <si>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</si>
  <si>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</si>
  <si>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</si>
  <si>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</si>
  <si>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</si>
  <si>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</si>
  <si>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</si>
  <si>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</si>
  <si>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</si>
  <si>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</si>
  <si>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</si>
  <si>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</si>
  <si>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</si>
  <si>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</si>
  <si>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</si>
  <si>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</si>
  <si>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</si>
  <si>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</si>
  <si>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</si>
  <si>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</si>
  <si>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</si>
  <si>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</si>
  <si>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</si>
  <si>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</si>
  <si>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</si>
  <si>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</si>
  <si>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</si>
  <si>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</si>
  <si>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</si>
  <si>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</si>
  <si>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</si>
  <si>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</si>
  <si>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</si>
  <si>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</si>
  <si>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</si>
  <si>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</si>
  <si>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</si>
  <si>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</si>
  <si>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</si>
  <si>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</si>
  <si>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</si>
  <si>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</si>
  <si>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</si>
  <si>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</si>
  <si>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</si>
  <si>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</si>
  <si>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</si>
  <si>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</si>
  <si>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</si>
  <si>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</si>
  <si>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</si>
  <si>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</si>
  <si>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</si>
  <si>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</si>
  <si>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</si>
  <si>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</si>
  <si>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</si>
  <si>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</si>
  <si>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</si>
  <si>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</si>
  <si>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</si>
  <si>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</si>
  <si>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</si>
  <si>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</si>
  <si>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</si>
  <si>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</si>
  <si>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</si>
  <si>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</si>
  <si>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</si>
  <si>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</si>
  <si>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</si>
  <si>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</si>
  <si>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</si>
  <si>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</si>
  <si>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</si>
  <si>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</si>
  <si>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</si>
  <si>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</si>
  <si>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</si>
  <si>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</si>
  <si>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</si>
  <si>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</si>
  <si>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</si>
  <si>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</si>
  <si>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</si>
  <si>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</si>
  <si>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</si>
  <si>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</si>
  <si>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</si>
  <si>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</si>
  <si>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</si>
  <si>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</si>
  <si>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</si>
  <si>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</si>
  <si>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</si>
  <si>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</si>
  <si>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</si>
  <si>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</si>
  <si>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</si>
  <si>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</si>
  <si>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</si>
  <si>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</si>
  <si>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</si>
  <si>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</si>
  <si>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</si>
  <si>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</si>
  <si>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</si>
  <si>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</si>
  <si>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</si>
  <si>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</si>
  <si>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</si>
  <si>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</si>
  <si>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</si>
  <si>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</si>
  <si>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</si>
  <si>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</si>
  <si>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</si>
  <si>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</si>
  <si>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</si>
  <si>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</si>
  <si>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</si>
  <si>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</si>
  <si>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</si>
  <si>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</si>
  <si>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</si>
  <si>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</si>
  <si>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</si>
  <si>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</si>
  <si>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</si>
  <si>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</si>
  <si>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</si>
  <si>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</si>
  <si>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</si>
  <si>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</si>
  <si>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</si>
  <si>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</si>
  <si>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</si>
  <si>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</si>
  <si>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</si>
  <si>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</si>
  <si>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</si>
  <si>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</si>
  <si>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</si>
  <si>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</si>
  <si>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</si>
  <si>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</si>
  <si>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</si>
  <si>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</si>
  <si>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</si>
  <si>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</si>
  <si>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</si>
  <si>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</si>
  <si>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</si>
  <si>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</si>
  <si>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</si>
  <si>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</si>
  <si>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</si>
  <si>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</si>
  <si>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</si>
  <si>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</si>
  <si>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</si>
  <si>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</si>
  <si>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</si>
  <si>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</si>
  <si>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</si>
  <si>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</si>
  <si>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</si>
  <si>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</si>
  <si>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</si>
  <si>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</si>
  <si>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</si>
  <si>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</si>
  <si>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</si>
  <si>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</si>
  <si>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</si>
  <si>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</si>
  <si>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</si>
  <si>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</si>
  <si>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</si>
  <si>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</si>
  <si>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</si>
  <si>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</si>
  <si>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</si>
  <si>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</si>
  <si>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</si>
  <si>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</si>
  <si>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</si>
  <si>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</si>
  <si>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</si>
  <si>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</si>
  <si>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</si>
  <si>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</si>
  <si>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</si>
  <si>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</si>
  <si>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</si>
  <si>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</si>
  <si>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</si>
  <si>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</si>
  <si>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</si>
  <si>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</si>
  <si>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</si>
  <si>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</si>
  <si>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</si>
  <si>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</si>
  <si>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</si>
  <si>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</si>
  <si>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</si>
  <si>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</si>
  <si>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</si>
  <si>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</si>
  <si>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</si>
  <si>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</si>
  <si>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</si>
  <si>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</si>
  <si>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</si>
  <si>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</si>
  <si>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</si>
  <si>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</si>
  <si>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</si>
  <si>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</si>
  <si>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</si>
  <si>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</si>
  <si>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</si>
  <si>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</si>
  <si>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</si>
  <si>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</si>
  <si>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</si>
  <si>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</si>
  <si>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</si>
  <si>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</si>
  <si>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</si>
  <si>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</si>
  <si>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</si>
  <si>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</si>
  <si>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</si>
  <si>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</si>
  <si>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</si>
  <si>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</si>
  <si>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</si>
  <si>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</si>
  <si>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</si>
  <si>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</si>
  <si>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</si>
  <si>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</si>
  <si>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</si>
  <si>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</si>
  <si>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</si>
  <si>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</si>
  <si>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</si>
  <si>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</si>
  <si>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</si>
  <si>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</si>
  <si>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</si>
  <si>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</si>
  <si>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</si>
  <si>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</si>
  <si>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</si>
  <si>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</si>
  <si>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</si>
  <si>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</si>
  <si>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</si>
  <si>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</si>
  <si>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</si>
  <si>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</si>
  <si>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</si>
  <si>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</si>
  <si>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</si>
  <si>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</si>
  <si>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</si>
  <si>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</si>
  <si>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</si>
  <si>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</si>
  <si>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</si>
  <si>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</si>
  <si>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</si>
  <si>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</si>
  <si>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</si>
  <si>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</si>
  <si>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</si>
  <si>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</si>
  <si>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</si>
  <si>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</si>
  <si>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</si>
  <si>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</si>
  <si>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</si>
  <si>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</si>
  <si>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</si>
  <si>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</si>
  <si>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</si>
  <si>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</si>
  <si>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</si>
  <si>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</si>
  <si>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</si>
  <si>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</si>
  <si>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</si>
  <si>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</si>
  <si>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</si>
  <si>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</si>
  <si>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</si>
  <si>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</si>
  <si>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</si>
  <si>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</si>
  <si>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</si>
  <si>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</si>
  <si>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</si>
  <si>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</si>
  <si>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</si>
  <si>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</si>
  <si>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</si>
  <si>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</si>
  <si>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</si>
  <si>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</si>
  <si>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</si>
  <si>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</si>
  <si>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</si>
  <si>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</si>
  <si>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</si>
  <si>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</si>
  <si>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</si>
  <si>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</si>
  <si>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</si>
  <si>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</si>
  <si>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</si>
  <si>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</si>
  <si>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</si>
  <si>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</si>
  <si>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</si>
  <si>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</si>
  <si>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</si>
  <si>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</si>
  <si>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</si>
  <si>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</si>
  <si>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</si>
  <si>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</si>
  <si>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</si>
  <si>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</si>
  <si>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</si>
  <si>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</si>
  <si>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</si>
  <si>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</si>
  <si>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</si>
  <si>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</si>
  <si>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</si>
  <si>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</si>
  <si>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</si>
  <si>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</si>
  <si>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</si>
  <si>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</si>
  <si>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</si>
  <si>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</si>
  <si>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</si>
  <si>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</si>
  <si>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</si>
  <si>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</si>
  <si>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</si>
  <si>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</si>
  <si>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</si>
  <si>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</si>
  <si>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</si>
  <si>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</si>
  <si>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</si>
  <si>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</si>
  <si>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</si>
  <si>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</si>
  <si>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</si>
  <si>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</si>
  <si>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</si>
  <si>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</si>
  <si>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</si>
  <si>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</si>
  <si>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</si>
  <si>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</si>
  <si>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</si>
  <si>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</si>
  <si>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</si>
  <si>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</si>
  <si>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</si>
  <si>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</si>
  <si>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</si>
  <si>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</si>
  <si>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</si>
  <si>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</si>
  <si>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</si>
  <si>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</si>
  <si>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</si>
  <si>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</si>
  <si>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</si>
  <si>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</si>
  <si>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</si>
  <si>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</si>
  <si>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</si>
  <si>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</si>
  <si>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</si>
  <si>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</si>
  <si>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</si>
  <si>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</si>
  <si>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</si>
  <si>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</si>
  <si>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</si>
  <si>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</si>
  <si>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</si>
  <si>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</si>
  <si>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</si>
  <si>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</si>
  <si>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</si>
  <si>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</si>
  <si>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</si>
  <si>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</si>
  <si>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</si>
  <si>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</si>
  <si>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</si>
  <si>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</si>
  <si>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</si>
  <si>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</si>
  <si>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</si>
  <si>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</si>
  <si>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</si>
  <si>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</si>
  <si>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</si>
  <si>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</si>
  <si>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</si>
  <si>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</si>
  <si>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</si>
  <si>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</si>
  <si>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</si>
  <si>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</si>
  <si>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</si>
  <si>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</si>
  <si>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</si>
  <si>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</si>
  <si>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</si>
  <si>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</si>
  <si>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</si>
  <si>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</si>
  <si>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</si>
  <si>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</si>
  <si>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</si>
  <si>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</si>
  <si>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</si>
  <si>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</si>
  <si>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</si>
  <si>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</si>
  <si>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</si>
  <si>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</si>
  <si>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</si>
  <si>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</si>
  <si>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</si>
  <si>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</si>
  <si>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</si>
  <si>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</si>
  <si>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</si>
  <si>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</si>
  <si>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</si>
  <si>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</si>
  <si>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</si>
  <si>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</si>
  <si>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</si>
  <si>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</si>
  <si>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</si>
  <si>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</si>
  <si>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</si>
  <si>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</si>
  <si>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</si>
  <si>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</si>
  <si>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</si>
  <si>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</si>
  <si>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</si>
  <si>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</si>
  <si>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</si>
  <si>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</si>
  <si>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</si>
  <si>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</si>
  <si>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</si>
  <si>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</si>
  <si>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</si>
  <si>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</si>
  <si>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</si>
  <si>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</si>
  <si>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</si>
  <si>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</si>
  <si>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</si>
  <si>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</si>
  <si>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</si>
  <si>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</si>
  <si>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</si>
  <si>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</si>
  <si>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</si>
  <si>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</si>
  <si>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</si>
  <si>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</si>
  <si>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</si>
  <si>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</si>
  <si>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</si>
  <si>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</si>
  <si>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</si>
  <si>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</si>
  <si>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</si>
  <si>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</si>
  <si>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</si>
  <si>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</si>
  <si>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</si>
  <si>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</si>
  <si>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</si>
  <si>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</si>
  <si>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</si>
  <si>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</si>
  <si>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</si>
  <si>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</si>
  <si>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</si>
  <si>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</si>
  <si>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</si>
  <si>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</si>
  <si>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</si>
  <si>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</si>
  <si>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</si>
  <si>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</si>
  <si>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</si>
  <si>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</si>
  <si>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</si>
  <si>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</si>
  <si>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</si>
  <si>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</si>
  <si>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</si>
  <si>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</si>
  <si>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</si>
  <si>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</si>
  <si>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</si>
  <si>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</si>
  <si>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</si>
  <si>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</si>
  <si>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</si>
  <si>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</si>
  <si>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</si>
  <si>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</si>
  <si>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</si>
  <si>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</si>
  <si>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</si>
  <si>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</si>
  <si>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</si>
  <si>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</si>
  <si>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</si>
  <si>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</si>
  <si>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</si>
  <si>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</si>
  <si>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</si>
  <si>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</si>
  <si>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</si>
  <si>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</si>
  <si>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</si>
  <si>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</si>
  <si>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</si>
  <si>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</si>
  <si>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</si>
  <si>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</si>
  <si>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</si>
  <si>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</si>
  <si>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</si>
  <si>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</si>
  <si>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</si>
  <si>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</si>
  <si>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</si>
  <si>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</si>
  <si>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</si>
  <si>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</si>
  <si>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</si>
  <si>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</si>
  <si>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</si>
  <si>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</si>
  <si>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</si>
  <si>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</si>
  <si>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</si>
  <si>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</si>
  <si>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</si>
  <si>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</si>
  <si>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</si>
  <si>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</si>
  <si>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</si>
  <si>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</si>
  <si>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</si>
  <si>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</si>
  <si>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</si>
  <si>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</si>
  <si>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</si>
  <si>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</si>
  <si>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</si>
  <si>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</si>
  <si>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</si>
  <si>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</si>
  <si>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</si>
  <si>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</si>
  <si>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</si>
  <si>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</si>
  <si>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</si>
  <si>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</si>
  <si>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</si>
  <si>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</si>
  <si>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</si>
  <si>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</si>
  <si>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</si>
  <si>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</si>
  <si>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</si>
  <si>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</si>
  <si>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</si>
  <si>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</si>
  <si>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</si>
  <si>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</si>
  <si>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</si>
  <si>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</si>
  <si>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</si>
  <si>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</si>
  <si>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</si>
  <si>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</si>
  <si>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</si>
  <si>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</si>
  <si>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</si>
  <si>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</si>
  <si>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</si>
  <si>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</si>
  <si>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</si>
  <si>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</si>
  <si>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</si>
  <si>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</si>
  <si>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</si>
  <si>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</si>
  <si>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</si>
  <si>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</si>
  <si>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</si>
  <si>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</si>
  <si>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</si>
  <si>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</si>
  <si>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</si>
  <si>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</si>
  <si>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</si>
  <si>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</si>
  <si>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</si>
  <si>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</si>
  <si>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</si>
  <si>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</si>
  <si>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</si>
  <si>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</si>
  <si>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</si>
  <si>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</si>
  <si>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</si>
  <si>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</si>
  <si>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</si>
  <si>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</si>
  <si>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</si>
  <si>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</si>
  <si>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</si>
  <si>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</si>
  <si>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</si>
  <si>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</si>
  <si>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</si>
  <si>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</si>
  <si>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</si>
  <si>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</si>
  <si>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</si>
  <si>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</si>
  <si>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</si>
  <si>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</si>
  <si>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</si>
  <si>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</si>
  <si>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</si>
  <si>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</si>
  <si>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</si>
  <si>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</si>
  <si>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</si>
  <si>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</si>
  <si>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</si>
  <si>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</si>
  <si>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</si>
  <si>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</si>
  <si>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</si>
  <si>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</si>
  <si>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</si>
  <si>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</si>
  <si>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</si>
  <si>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</si>
  <si>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</si>
  <si>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</si>
  <si>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</si>
  <si>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</si>
  <si>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</si>
  <si>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</si>
  <si>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</si>
  <si>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</si>
  <si>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</si>
  <si>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</si>
  <si>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</si>
  <si>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</si>
  <si>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</si>
  <si>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</si>
  <si>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</si>
  <si>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</si>
  <si>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</si>
  <si>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</si>
  <si>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</si>
  <si>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</si>
  <si>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</si>
  <si>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</si>
  <si>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</si>
  <si>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</si>
  <si>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</si>
  <si>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</si>
  <si>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</si>
  <si>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</si>
  <si>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</si>
  <si>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</si>
  <si>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</si>
  <si>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</si>
  <si>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</si>
  <si>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</si>
  <si>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</si>
  <si>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</si>
  <si>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</si>
  <si>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</si>
  <si>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</si>
  <si>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</si>
  <si>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</si>
  <si>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</si>
  <si>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</si>
  <si>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</si>
  <si>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</si>
  <si>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</si>
  <si>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</si>
  <si>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</si>
  <si>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</si>
  <si>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</si>
  <si>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</si>
  <si>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</si>
  <si>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</si>
  <si>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</si>
  <si>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</si>
  <si>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</si>
  <si>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</si>
  <si>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</si>
  <si>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</si>
  <si>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</si>
  <si>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</si>
  <si>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</si>
  <si>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</si>
  <si>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</si>
  <si>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</si>
  <si>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</si>
  <si>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</si>
  <si>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</si>
  <si>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</si>
  <si>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</si>
  <si>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</si>
  <si>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</si>
  <si>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</si>
  <si>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</si>
  <si>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</si>
  <si>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</si>
  <si>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</si>
  <si>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</si>
  <si>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</si>
  <si>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</si>
  <si>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</si>
  <si>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</si>
  <si>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</si>
  <si>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</si>
  <si>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</si>
  <si>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</si>
  <si>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</si>
  <si>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</si>
  <si>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</si>
  <si>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</si>
  <si>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</si>
  <si>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</si>
  <si>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</si>
  <si>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</si>
  <si>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</si>
  <si>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</si>
  <si>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</si>
  <si>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</si>
  <si>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</si>
  <si>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</si>
  <si>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</si>
  <si>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</si>
  <si>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</si>
  <si>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</si>
  <si>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</si>
  <si>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</si>
  <si>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</si>
  <si>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</si>
  <si>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</si>
  <si>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</si>
  <si>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</si>
  <si>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</si>
  <si>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</si>
  <si>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</si>
  <si>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</si>
  <si>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</si>
  <si>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</si>
  <si>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</si>
  <si>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</si>
  <si>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</si>
  <si>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</si>
  <si>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</si>
  <si>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</si>
  <si>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</si>
  <si>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</si>
  <si>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</si>
  <si>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</si>
  <si>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</si>
  <si>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</si>
  <si>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</si>
  <si>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</si>
  <si>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</si>
  <si>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</si>
  <si>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</si>
  <si>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</si>
  <si>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</si>
  <si>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</si>
  <si>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</si>
  <si>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</si>
  <si>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</si>
  <si>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</si>
  <si>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</si>
  <si>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</si>
  <si>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</si>
  <si>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</si>
  <si>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</si>
  <si>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</si>
  <si>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</si>
  <si>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</si>
  <si>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</si>
  <si>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</si>
  <si>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</si>
  <si>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</si>
  <si>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</si>
  <si>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</si>
  <si>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</si>
  <si>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</si>
  <si>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</si>
  <si>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</si>
  <si>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</si>
  <si>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</si>
  <si>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</si>
  <si>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</si>
  <si>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</si>
  <si>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</si>
  <si>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</si>
  <si>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</si>
  <si>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</si>
  <si>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</si>
  <si>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</si>
  <si>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</si>
  <si>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</si>
  <si>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</si>
  <si>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</si>
  <si>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</si>
  <si>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</si>
  <si>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</si>
  <si>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</si>
  <si>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</si>
  <si>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</si>
  <si>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</si>
  <si>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</si>
  <si>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</si>
  <si>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</si>
  <si>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</si>
  <si>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</si>
  <si>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</si>
  <si>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</si>
  <si>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</si>
  <si>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</si>
  <si>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</si>
  <si>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</si>
  <si>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</si>
  <si>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</si>
  <si>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</si>
  <si>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</si>
  <si>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</si>
  <si>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</si>
  <si>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</si>
  <si>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</si>
  <si>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</si>
  <si>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</si>
  <si>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</si>
  <si>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</si>
  <si>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</si>
  <si>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</si>
  <si>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</si>
  <si>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</si>
  <si>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</si>
  <si>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</si>
  <si>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</si>
  <si>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</si>
  <si>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</si>
  <si>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</si>
  <si>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</si>
  <si>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</si>
  <si>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</si>
  <si>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</si>
  <si>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</si>
  <si>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</si>
  <si>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</si>
  <si>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</si>
  <si>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</si>
  <si>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</si>
  <si>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</si>
  <si>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</si>
  <si>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</si>
  <si>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</si>
  <si>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</si>
  <si>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</si>
  <si>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</si>
  <si>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</si>
  <si>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</si>
  <si>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</si>
  <si>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</si>
  <si>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</si>
  <si>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</si>
  <si>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</si>
  <si>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</si>
  <si>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</si>
  <si>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</si>
  <si>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</si>
  <si>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</si>
  <si>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</si>
  <si>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</si>
  <si>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</si>
  <si>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</si>
  <si>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</si>
  <si>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</si>
  <si>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</si>
  <si>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</si>
  <si>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</si>
  <si>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</si>
  <si>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</si>
  <si>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</si>
  <si>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</si>
  <si>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</si>
  <si>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</si>
  <si>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</si>
  <si>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</si>
  <si>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</si>
  <si>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</si>
  <si>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</si>
  <si>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</si>
  <si>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</si>
  <si>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</si>
  <si>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</si>
  <si>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</si>
  <si>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</si>
  <si>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</si>
  <si>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</si>
  <si>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</si>
  <si>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</si>
  <si>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</si>
  <si>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</si>
  <si>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</si>
  <si>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</si>
  <si>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</si>
  <si>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</si>
  <si>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</si>
  <si>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</si>
  <si>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</si>
  <si>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</si>
  <si>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</si>
  <si>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</si>
  <si>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</si>
  <si>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</si>
  <si>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</si>
  <si>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</si>
  <si>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</si>
  <si>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</si>
  <si>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</si>
  <si>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</si>
  <si>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</si>
  <si>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</si>
  <si>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</si>
  <si>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</si>
  <si>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</si>
  <si>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</si>
  <si>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</si>
  <si>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</si>
  <si>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</si>
  <si>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</si>
  <si>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</si>
  <si>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</si>
  <si>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</si>
  <si>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</si>
  <si>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</si>
  <si>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</si>
  <si>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</si>
  <si>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</si>
  <si>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</si>
  <si>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</si>
  <si>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</si>
  <si>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</si>
  <si>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</si>
  <si>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</si>
  <si>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</si>
  <si>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</si>
  <si>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</si>
  <si>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</si>
  <si>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</si>
  <si>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</si>
  <si>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</si>
  <si>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</si>
  <si>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</si>
  <si>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</si>
  <si>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</si>
  <si>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</si>
  <si>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</si>
  <si>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</si>
  <si>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</si>
  <si>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</si>
  <si>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</si>
  <si>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</si>
  <si>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</si>
  <si>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</si>
  <si>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</si>
  <si>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</si>
  <si>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</si>
  <si>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</si>
  <si>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</si>
  <si>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</si>
  <si>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</si>
  <si>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</si>
  <si>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</si>
  <si>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</si>
  <si>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</si>
  <si>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</si>
  <si>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</si>
  <si>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</si>
  <si>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</si>
  <si>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</si>
  <si>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</si>
  <si>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</si>
  <si>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</si>
  <si>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</si>
  <si>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</si>
  <si>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</si>
  <si>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</si>
  <si>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</si>
  <si>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</si>
  <si>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</si>
  <si>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</si>
  <si>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</si>
  <si>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</si>
  <si>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</si>
  <si>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</si>
  <si>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</si>
  <si>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</si>
  <si>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</si>
  <si>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</si>
  <si>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</si>
  <si>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</si>
  <si>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</si>
  <si>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</si>
  <si>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</si>
  <si>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</si>
  <si>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</si>
  <si>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</si>
  <si>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</si>
  <si>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</si>
  <si>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</si>
  <si>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</si>
  <si>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</si>
  <si>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</si>
  <si>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</si>
  <si>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</si>
  <si>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</si>
  <si>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</si>
  <si>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</si>
  <si>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</si>
  <si>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</si>
  <si>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</si>
  <si>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</si>
  <si>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</si>
  <si>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</si>
  <si>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</si>
  <si>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</si>
  <si>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</si>
  <si>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</si>
  <si>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</si>
  <si>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</si>
  <si>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</si>
  <si>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</si>
  <si>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</si>
  <si>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</si>
  <si>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</si>
  <si>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</si>
  <si>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</si>
  <si>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</si>
  <si>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</si>
  <si>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</si>
  <si>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</si>
  <si>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</si>
  <si>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</si>
  <si>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</si>
  <si>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</si>
  <si>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</si>
  <si>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</si>
  <si>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</si>
  <si>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</si>
  <si>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</si>
  <si>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</si>
  <si>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</si>
  <si>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</si>
  <si>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</si>
  <si>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</si>
  <si>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</si>
  <si>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</si>
  <si>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</si>
  <si>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</si>
  <si>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</si>
  <si>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</si>
  <si>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</si>
  <si>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</si>
  <si>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</si>
  <si>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</si>
  <si>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</si>
  <si>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</si>
  <si>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</si>
  <si>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</si>
  <si>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</si>
  <si>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</si>
  <si>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</si>
  <si>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</si>
  <si>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</si>
  <si>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</si>
  <si>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</si>
  <si>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</si>
  <si>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</si>
  <si>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</si>
  <si>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</si>
  <si>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</si>
  <si>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</si>
  <si>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</si>
  <si>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</si>
  <si>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</si>
  <si>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</si>
  <si>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</si>
  <si>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</si>
  <si>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</si>
  <si>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</si>
  <si>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</si>
  <si>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</si>
  <si>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</si>
  <si>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</si>
  <si>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</si>
  <si>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</si>
  <si>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</si>
  <si>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</si>
  <si>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</si>
  <si>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</si>
  <si>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</si>
  <si>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</si>
  <si>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</si>
  <si>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</si>
  <si>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</si>
  <si>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</si>
  <si>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</si>
  <si>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</si>
  <si>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</si>
  <si>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</si>
  <si>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</si>
  <si>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</si>
  <si>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</si>
  <si>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</si>
  <si>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</si>
  <si>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</si>
  <si>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</si>
  <si>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</si>
  <si>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</si>
  <si>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</si>
  <si>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</si>
  <si>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</si>
  <si>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</si>
  <si>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</si>
  <si>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</si>
  <si>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</si>
  <si>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</si>
  <si>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</si>
  <si>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</si>
  <si>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</si>
  <si>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</si>
  <si>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</si>
  <si>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</si>
  <si>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</si>
  <si>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</si>
  <si>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</si>
  <si>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</si>
  <si>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</si>
  <si>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</si>
  <si>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</si>
  <si>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</si>
  <si>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</si>
  <si>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</si>
  <si>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</si>
  <si>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</si>
  <si>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</si>
  <si>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</si>
  <si>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</si>
  <si>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</si>
  <si>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</si>
  <si>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</si>
  <si>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</si>
  <si>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</si>
  <si>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</si>
  <si>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</si>
  <si>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</si>
  <si>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</si>
  <si>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</si>
  <si>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</si>
  <si>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</si>
  <si>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</si>
  <si>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</si>
  <si>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</si>
  <si>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</si>
  <si>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</si>
  <si>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</si>
  <si>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</si>
  <si>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</si>
  <si>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</si>
  <si>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</si>
  <si>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</si>
  <si>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</si>
  <si>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</si>
  <si>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</si>
  <si>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</si>
  <si>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</si>
  <si>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</si>
  <si>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</si>
  <si>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</si>
  <si>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</si>
  <si>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</si>
  <si>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</si>
  <si>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</si>
  <si>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</si>
  <si>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</si>
  <si>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</si>
  <si>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</si>
  <si>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</si>
  <si>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</si>
  <si>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</si>
  <si>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</si>
  <si>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</si>
  <si>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</si>
  <si>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</si>
  <si>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</si>
  <si>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</si>
  <si>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</si>
  <si>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</si>
  <si>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</si>
  <si>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</si>
  <si>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</si>
  <si>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</si>
  <si>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</si>
  <si>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</si>
  <si>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</si>
  <si>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</si>
  <si>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</si>
  <si>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</si>
  <si>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</si>
  <si>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</si>
  <si>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</si>
  <si>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</si>
  <si>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</si>
  <si>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</si>
  <si>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</si>
  <si>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</si>
  <si>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</si>
  <si>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</si>
  <si>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</si>
  <si>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</si>
  <si>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</si>
  <si>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</si>
  <si>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</si>
  <si>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</si>
  <si>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</si>
  <si>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</si>
  <si>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</si>
  <si>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</si>
  <si>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</si>
  <si>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</si>
  <si>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</si>
  <si>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</si>
  <si>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</si>
  <si>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</si>
  <si>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</si>
  <si>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</si>
  <si>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</si>
  <si>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</si>
  <si>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</si>
  <si>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</si>
  <si>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</si>
  <si>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</si>
  <si>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</si>
  <si>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</si>
  <si>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</si>
  <si>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</si>
  <si>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</si>
  <si>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</si>
  <si>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</si>
  <si>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</si>
  <si>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</si>
  <si>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</si>
  <si>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</si>
  <si>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</si>
  <si>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</si>
  <si>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</si>
  <si>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</si>
  <si>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</si>
  <si>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</si>
  <si>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</si>
  <si>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</si>
  <si>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</si>
  <si>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</si>
  <si>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</si>
  <si>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</si>
  <si>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</si>
  <si>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</si>
  <si>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</si>
  <si>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</si>
  <si>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</si>
  <si>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</si>
  <si>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</si>
  <si>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</si>
  <si>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</si>
  <si>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</si>
  <si>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</si>
  <si>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</si>
  <si>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</si>
  <si>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</si>
  <si>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</si>
  <si>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</si>
  <si>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</si>
  <si>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</si>
  <si>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</si>
  <si>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</si>
  <si>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</si>
  <si>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</si>
  <si>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</si>
  <si>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</si>
  <si>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</si>
  <si>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</si>
  <si>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</si>
  <si>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</si>
  <si>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</si>
  <si>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</si>
  <si>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</si>
  <si>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</si>
  <si>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</si>
  <si>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</si>
  <si>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</si>
  <si>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</si>
  <si>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</si>
  <si>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</si>
  <si>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</si>
  <si>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</si>
  <si>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</si>
  <si>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</si>
  <si>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</si>
  <si>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</si>
  <si>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</si>
  <si>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</si>
  <si>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</si>
  <si>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</si>
  <si>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</si>
  <si>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</si>
  <si>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</si>
  <si>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</si>
  <si>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</si>
  <si>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</si>
  <si>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</si>
  <si>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</si>
  <si>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</si>
  <si>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</si>
  <si>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</si>
  <si>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</si>
  <si>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</si>
  <si>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</si>
  <si>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</si>
  <si>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</si>
  <si>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</si>
  <si>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</si>
  <si>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</si>
  <si>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</si>
  <si>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</si>
  <si>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</si>
  <si>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</si>
  <si>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</si>
  <si>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</si>
  <si>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</si>
  <si>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</si>
  <si>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</si>
  <si>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</si>
  <si>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</si>
  <si>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</si>
  <si>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</si>
  <si>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</si>
  <si>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</si>
  <si>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</si>
  <si>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</si>
  <si>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</si>
  <si>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</si>
  <si>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</si>
  <si>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</si>
  <si>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</si>
  <si>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</si>
  <si>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</si>
  <si>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</si>
  <si>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</si>
  <si>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</si>
  <si>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</si>
  <si>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</si>
  <si>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</si>
  <si>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</si>
  <si>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</si>
  <si>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</si>
  <si>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</si>
  <si>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</si>
  <si>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</si>
  <si>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</si>
  <si>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</si>
  <si>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</si>
  <si>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</si>
  <si>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</si>
  <si>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</si>
  <si>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</si>
  <si>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</si>
  <si>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</si>
  <si>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</si>
  <si>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</si>
  <si>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</si>
  <si>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</si>
  <si>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</si>
  <si>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</si>
  <si>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</si>
  <si>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</si>
  <si>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</si>
  <si>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</si>
  <si>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</si>
  <si>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</si>
  <si>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</si>
  <si>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</si>
  <si>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</si>
  <si>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</si>
  <si>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</si>
  <si>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</si>
  <si>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</si>
  <si>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</si>
  <si>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</si>
  <si>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</si>
  <si>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</si>
  <si>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</si>
  <si>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</si>
  <si>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</si>
  <si>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</si>
  <si>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</si>
  <si>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</si>
  <si>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</si>
  <si>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</si>
  <si>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</si>
  <si>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</si>
  <si>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</si>
  <si>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</si>
  <si>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</si>
  <si>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</si>
  <si>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</si>
  <si>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</si>
  <si>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</si>
  <si>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</si>
  <si>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</si>
  <si>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</si>
  <si>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</si>
  <si>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</si>
  <si>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</si>
  <si>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</si>
  <si>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</si>
  <si>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</si>
  <si>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</si>
  <si>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</si>
  <si>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</si>
  <si>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</si>
  <si>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</si>
  <si>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</si>
  <si>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</si>
  <si>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</si>
  <si>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</si>
  <si>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</si>
  <si>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</si>
  <si>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</si>
  <si>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</si>
  <si>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</si>
  <si>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</si>
  <si>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</si>
  <si>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</si>
  <si>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</si>
  <si>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</si>
  <si>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</si>
  <si>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</si>
  <si>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</si>
  <si>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</si>
  <si>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</si>
  <si>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</si>
  <si>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</si>
  <si>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</si>
  <si>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</si>
  <si>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</si>
  <si>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</si>
  <si>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</si>
  <si>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</si>
  <si>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</si>
  <si>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</si>
  <si>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</si>
  <si>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</si>
  <si>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</si>
  <si>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</si>
  <si>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</si>
  <si>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</si>
  <si>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</si>
  <si>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</si>
  <si>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</si>
  <si>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</si>
  <si>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</si>
  <si>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</si>
  <si>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</si>
  <si>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</si>
  <si>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</si>
  <si>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</si>
  <si>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</si>
  <si>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</si>
  <si>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</si>
  <si>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</si>
  <si>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</si>
  <si>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</si>
  <si>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</si>
  <si>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</si>
  <si>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</si>
  <si>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</si>
  <si>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</si>
  <si>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</si>
  <si>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</si>
  <si>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</si>
  <si>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</si>
  <si>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</si>
  <si>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</si>
  <si>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</si>
  <si>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</si>
  <si>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</si>
  <si>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</si>
  <si>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</si>
  <si>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</si>
  <si>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</si>
  <si>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</si>
  <si>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</si>
  <si>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</si>
  <si>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</si>
  <si>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</si>
  <si>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</si>
  <si>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</si>
  <si>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</si>
  <si>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</si>
  <si>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</si>
  <si>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</si>
  <si>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</si>
  <si>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</si>
  <si>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</si>
  <si>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</si>
  <si>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</si>
  <si>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</si>
  <si>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</si>
  <si>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</si>
  <si>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</si>
  <si>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</si>
  <si>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</si>
  <si>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</si>
  <si>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</si>
  <si>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</si>
  <si>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</si>
  <si>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</si>
  <si>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</si>
  <si>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</si>
  <si>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</si>
  <si>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</si>
  <si>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</si>
  <si>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</si>
  <si>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</si>
  <si>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</si>
  <si>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</si>
  <si>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</si>
  <si>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</si>
  <si>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</si>
  <si>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</si>
  <si>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</si>
  <si>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</si>
  <si>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</si>
  <si>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</si>
  <si>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</si>
  <si>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</si>
  <si>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</si>
  <si>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</si>
  <si>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</si>
  <si>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</si>
  <si>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</si>
  <si>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</si>
  <si>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</si>
  <si>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</si>
  <si>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</si>
  <si>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</si>
  <si>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</si>
  <si>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</si>
  <si>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</si>
  <si>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</si>
  <si>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</si>
  <si>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</si>
  <si>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</si>
  <si>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</si>
  <si>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</si>
  <si>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</si>
  <si>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</si>
  <si>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</si>
  <si>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</si>
  <si>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</si>
  <si>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</si>
  <si>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</si>
  <si>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</si>
  <si>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</si>
  <si>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</si>
  <si>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</si>
  <si>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</si>
  <si>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</si>
  <si>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</si>
  <si>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</si>
  <si>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</si>
  <si>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</si>
  <si>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</si>
  <si>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</si>
  <si>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</si>
  <si>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</si>
  <si>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</si>
  <si>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</si>
  <si>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</si>
  <si>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</si>
  <si>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</si>
  <si>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</si>
  <si>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</si>
  <si>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</si>
  <si>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</si>
  <si>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</si>
  <si>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</si>
  <si>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</si>
  <si>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</si>
  <si>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</si>
  <si>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</si>
  <si>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</si>
  <si>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</si>
  <si>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</si>
  <si>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</si>
  <si>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</si>
  <si>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</si>
  <si>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</si>
  <si>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</si>
  <si>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</si>
  <si>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</si>
  <si>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</si>
  <si>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</si>
  <si>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</si>
  <si>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</si>
  <si>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</si>
  <si>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</si>
  <si>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</si>
  <si>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</si>
  <si>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</si>
  <si>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</si>
  <si>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</si>
  <si>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</si>
  <si>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</si>
  <si>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</si>
  <si>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</si>
  <si>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</si>
  <si>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</si>
  <si>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</si>
  <si>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</si>
  <si>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</si>
  <si>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</si>
  <si>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</si>
  <si>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</si>
  <si>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</si>
  <si>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</si>
  <si>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</si>
  <si>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</si>
  <si>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</si>
  <si>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</si>
  <si>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</si>
  <si>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</si>
  <si>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</si>
  <si>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</si>
  <si>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</si>
  <si>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</si>
  <si>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</si>
  <si>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</si>
  <si>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</si>
  <si>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</si>
  <si>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</si>
  <si>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</si>
  <si>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</si>
  <si>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</si>
  <si>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</si>
  <si>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</si>
  <si>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</si>
  <si>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</si>
  <si>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</si>
  <si>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</si>
  <si>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</si>
  <si>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</si>
  <si>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</si>
  <si>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</si>
  <si>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</si>
  <si>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</si>
  <si>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</si>
  <si>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</si>
  <si>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</si>
  <si>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</si>
  <si>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</si>
  <si>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</si>
  <si>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</si>
  <si>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</si>
  <si>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</si>
  <si>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</si>
  <si>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</si>
  <si>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</si>
  <si>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</si>
  <si>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</si>
  <si>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</si>
  <si>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</si>
  <si>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</si>
  <si>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</si>
  <si>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</si>
  <si>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</si>
  <si>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</si>
  <si>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</si>
  <si>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</si>
  <si>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</si>
  <si>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</si>
  <si>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</si>
  <si>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</si>
  <si>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</si>
  <si>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</si>
  <si>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</si>
  <si>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</si>
  <si>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</si>
  <si>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</si>
  <si>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</si>
  <si>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</si>
  <si>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</si>
  <si>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</si>
  <si>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</si>
  <si>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</si>
  <si>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</si>
  <si>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</si>
  <si>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</si>
  <si>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</si>
  <si>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</si>
  <si>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</si>
  <si>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</si>
  <si>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</si>
  <si>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</si>
  <si>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</si>
  <si>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</si>
  <si>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</si>
  <si>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</si>
  <si>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</si>
  <si>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</si>
  <si>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</si>
  <si>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</si>
  <si>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</si>
  <si>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</si>
  <si>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</si>
  <si>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</si>
  <si>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</si>
  <si>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</si>
  <si>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</si>
  <si>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</si>
  <si>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</si>
  <si>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</si>
  <si>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</si>
  <si>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</si>
  <si>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</si>
  <si>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</si>
  <si>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</si>
  <si>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</si>
  <si>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</si>
  <si>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</si>
  <si>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</si>
  <si>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</si>
  <si>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</si>
  <si>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</si>
  <si>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</si>
  <si>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</si>
  <si>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</si>
  <si>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</si>
  <si>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</si>
  <si>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</si>
  <si>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</si>
  <si>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</si>
  <si>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</si>
  <si>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</si>
  <si>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</si>
  <si>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</si>
  <si>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</si>
  <si>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</si>
  <si>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</si>
  <si>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</si>
  <si>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</si>
  <si>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</si>
  <si>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</si>
  <si>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</si>
  <si>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</si>
  <si>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</si>
  <si>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</si>
  <si>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</si>
  <si>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</si>
  <si>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</si>
  <si>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</si>
  <si>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</si>
  <si>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</si>
  <si>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</si>
  <si>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</si>
  <si>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</si>
  <si>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</si>
  <si>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</si>
  <si>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</si>
  <si>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</si>
  <si>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</si>
  <si>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</si>
  <si>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</si>
  <si>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</si>
  <si>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</si>
  <si>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</si>
  <si>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</si>
  <si>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</si>
  <si>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</si>
  <si>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</si>
  <si>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</si>
  <si>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</si>
  <si>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</si>
  <si>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</si>
  <si>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</si>
  <si>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</si>
  <si>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</si>
  <si>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</si>
  <si>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</si>
  <si>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</si>
  <si>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</si>
  <si>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</si>
  <si>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</si>
  <si>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</si>
  <si>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</si>
  <si>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</si>
  <si>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</si>
  <si>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</si>
  <si>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</si>
  <si>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</si>
  <si>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</si>
  <si>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</si>
  <si>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</si>
  <si>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</si>
  <si>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</si>
  <si>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</si>
  <si>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</si>
  <si>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</si>
  <si>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</si>
  <si>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</si>
  <si>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</si>
  <si>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</si>
  <si>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</si>
  <si>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</si>
  <si>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</si>
  <si>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</si>
  <si>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</si>
  <si>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</si>
  <si>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</si>
  <si>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</si>
  <si>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</si>
  <si>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</si>
  <si>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</si>
  <si>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</si>
  <si>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</si>
  <si>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</si>
  <si>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</si>
  <si>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</si>
  <si>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</si>
  <si>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</si>
  <si>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</si>
  <si>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</si>
  <si>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</si>
  <si>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</si>
  <si>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</si>
  <si>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</si>
  <si>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</si>
  <si>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</si>
  <si>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</si>
  <si>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</si>
  <si>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</si>
  <si>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</si>
  <si>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</si>
  <si>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</si>
  <si>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</si>
  <si>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</si>
  <si>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</si>
  <si>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</si>
  <si>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</si>
  <si>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</si>
  <si>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</si>
  <si>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</si>
  <si>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</si>
  <si>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</si>
  <si>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</si>
  <si>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</si>
  <si>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</si>
  <si>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</si>
  <si>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</si>
  <si>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</si>
  <si>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</si>
  <si>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</si>
  <si>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</si>
  <si>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</si>
  <si>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</si>
  <si>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</si>
  <si>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</si>
  <si>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</si>
  <si>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</si>
  <si>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</si>
  <si>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</si>
  <si>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</si>
  <si>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</si>
  <si>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</si>
  <si>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</si>
  <si>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</si>
  <si>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</si>
  <si>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</si>
  <si>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</si>
  <si>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</si>
  <si>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</si>
  <si>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</si>
  <si>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</si>
  <si>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</si>
  <si>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</si>
  <si>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</si>
  <si>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</si>
  <si>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</si>
  <si>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</si>
  <si>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</si>
  <si>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</si>
  <si>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</si>
  <si>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</si>
  <si>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</si>
  <si>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</si>
  <si>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</si>
  <si>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</si>
  <si>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</si>
  <si>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</si>
  <si>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</si>
  <si>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</si>
  <si>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</si>
  <si>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</si>
  <si>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</si>
  <si>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</si>
  <si>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</si>
  <si>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</si>
  <si>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</si>
  <si>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</si>
  <si>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</si>
  <si>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</si>
  <si>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</si>
  <si>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</si>
  <si>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</si>
  <si>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</si>
  <si>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</si>
  <si>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</si>
  <si>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</si>
  <si>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</si>
  <si>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</si>
  <si>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</si>
  <si>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</si>
  <si>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</si>
  <si>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</si>
  <si>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</si>
  <si>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</si>
  <si>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</si>
  <si>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</si>
  <si>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</si>
  <si>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</si>
  <si>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</si>
  <si>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</si>
  <si>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</si>
  <si>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</si>
  <si>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</si>
  <si>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</si>
  <si>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</si>
  <si>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</si>
  <si>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</si>
  <si>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</si>
  <si>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</si>
  <si>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</si>
  <si>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</si>
  <si>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</si>
  <si>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</si>
  <si>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</si>
  <si>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</si>
  <si>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</si>
  <si>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</si>
  <si>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</si>
  <si>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</si>
  <si>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</si>
  <si>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</si>
  <si>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</si>
  <si>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</si>
  <si>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</si>
  <si>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</si>
  <si>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</si>
  <si>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</si>
  <si>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</si>
  <si>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</si>
  <si>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</si>
  <si>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</si>
  <si>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</si>
  <si>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</si>
  <si>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</si>
  <si>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</si>
  <si>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</si>
  <si>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</si>
  <si>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</si>
  <si>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</si>
  <si>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</si>
  <si>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</si>
  <si>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</si>
  <si>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</si>
  <si>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</si>
  <si>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</si>
  <si>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</si>
  <si>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</si>
  <si>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</si>
  <si>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</si>
  <si>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</si>
  <si>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</si>
  <si>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</si>
  <si>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</si>
  <si>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</si>
  <si>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</si>
  <si>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</si>
  <si>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</si>
  <si>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</si>
  <si>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</si>
  <si>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</si>
  <si>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</si>
  <si>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</si>
  <si>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</si>
  <si>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</si>
  <si>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</si>
  <si>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</si>
  <si>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</si>
  <si>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</si>
  <si>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</si>
  <si>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</si>
  <si>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</si>
  <si>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</si>
  <si>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</si>
  <si>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</si>
  <si>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</si>
  <si>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</si>
  <si>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</si>
  <si>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</si>
  <si>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</si>
  <si>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</si>
  <si>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</si>
  <si>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</si>
  <si>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</si>
  <si>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</si>
  <si>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</si>
  <si>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</si>
  <si>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</si>
  <si>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</si>
  <si>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</si>
  <si>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</si>
  <si>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</si>
  <si>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</si>
  <si>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</si>
  <si>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</si>
  <si>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</si>
  <si>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</si>
  <si>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</si>
  <si>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</si>
  <si>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</si>
  <si>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</si>
  <si>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</si>
  <si>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</si>
  <si>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</si>
  <si>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</si>
  <si>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</si>
  <si>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</si>
  <si>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</si>
  <si>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</si>
  <si>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</si>
  <si>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</si>
  <si>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</si>
  <si>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</si>
  <si>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</si>
  <si>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</si>
  <si>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</si>
  <si>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</si>
  <si>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</si>
  <si>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</si>
  <si>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</si>
  <si>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</si>
  <si>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</si>
  <si>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</si>
  <si>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</si>
  <si>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</si>
  <si>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</si>
  <si>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</si>
  <si>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</si>
  <si>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</si>
  <si>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</si>
  <si>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</si>
  <si>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</si>
  <si>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</si>
  <si>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</si>
  <si>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</si>
  <si>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</si>
  <si>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</si>
  <si>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</si>
  <si>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</si>
  <si>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</si>
  <si>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</si>
  <si>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</si>
  <si>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</si>
  <si>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</si>
  <si>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</si>
  <si>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</si>
  <si>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</si>
  <si>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</si>
  <si>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</si>
  <si>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</si>
  <si>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</si>
  <si>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</si>
  <si>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</si>
  <si>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</si>
  <si>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</si>
  <si>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</si>
  <si>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</si>
  <si>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</si>
  <si>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</si>
  <si>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</si>
  <si>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</si>
  <si>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</si>
  <si>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</si>
  <si>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</si>
  <si>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</si>
  <si>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</si>
  <si>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</si>
  <si>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</si>
  <si>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</si>
  <si>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</si>
  <si>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</si>
  <si>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</si>
  <si>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</si>
  <si>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</si>
  <si>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</si>
  <si>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</si>
  <si>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</si>
  <si>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</si>
  <si>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</si>
  <si>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</si>
  <si>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</si>
  <si>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</si>
  <si>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</si>
  <si>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</si>
  <si>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</si>
  <si>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</si>
  <si>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</si>
  <si>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</si>
  <si>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</si>
  <si>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</si>
  <si>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</si>
  <si>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</si>
  <si>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</si>
  <si>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</si>
  <si>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</si>
  <si>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</si>
  <si>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</si>
  <si>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</si>
  <si>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</si>
  <si>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</si>
  <si>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</si>
  <si>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</si>
  <si>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</si>
  <si>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</si>
  <si>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</si>
  <si>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</si>
  <si>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</si>
  <si>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</si>
  <si>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</si>
  <si>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</si>
  <si>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</si>
  <si>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</si>
  <si>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</si>
  <si>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</si>
  <si>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</si>
  <si>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</si>
  <si>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</si>
  <si>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</si>
  <si>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</si>
  <si>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</si>
  <si>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</si>
  <si>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</si>
  <si>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</si>
  <si>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</si>
  <si>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</si>
  <si>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</si>
  <si>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</si>
  <si>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</si>
  <si>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</si>
  <si>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</si>
  <si>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</si>
  <si>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</si>
  <si>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</si>
  <si>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</si>
  <si>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</si>
  <si>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</si>
  <si>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</si>
  <si>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</si>
  <si>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</si>
  <si>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</si>
  <si>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</si>
  <si>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</si>
  <si>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</si>
  <si>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</si>
  <si>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</si>
  <si>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</si>
  <si>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</si>
  <si>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</si>
  <si>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</si>
  <si>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</si>
  <si>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</si>
  <si>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</si>
  <si>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</si>
  <si>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</si>
  <si>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</si>
  <si>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</si>
  <si>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</si>
  <si>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</si>
  <si>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</si>
  <si>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</si>
  <si>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</si>
  <si>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</si>
  <si>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</si>
  <si>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</si>
  <si>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</si>
  <si>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</si>
  <si>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</si>
  <si>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</si>
  <si>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</si>
  <si>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</si>
  <si>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</si>
  <si>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</si>
  <si>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</si>
  <si>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</si>
  <si>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</si>
  <si>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</si>
  <si>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</si>
  <si>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</si>
  <si>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</si>
  <si>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</si>
  <si>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</si>
  <si>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</si>
  <si>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</si>
  <si>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</si>
  <si>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</si>
  <si>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</si>
  <si>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</si>
  <si>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</si>
  <si>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</si>
  <si>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</si>
  <si>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</si>
  <si>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</si>
  <si>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</si>
  <si>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</si>
  <si>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</si>
  <si>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</si>
  <si>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</si>
  <si>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</si>
  <si>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</si>
  <si>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</si>
  <si>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</si>
  <si>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</si>
  <si>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</si>
  <si>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</si>
  <si>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</si>
  <si>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</si>
  <si>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</si>
  <si>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</si>
  <si>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</si>
  <si>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</si>
  <si>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</si>
  <si>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</si>
  <si>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</si>
  <si>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</si>
  <si>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</si>
  <si>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</si>
  <si>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</si>
  <si>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</si>
  <si>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</si>
  <si>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</si>
  <si>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</si>
  <si>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</si>
  <si>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</si>
  <si>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</si>
  <si>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</si>
  <si>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</si>
  <si>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</si>
  <si>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</si>
  <si>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</si>
  <si>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</si>
  <si>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</si>
  <si>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</si>
  <si>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</si>
  <si>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</si>
  <si>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</si>
  <si>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</si>
  <si>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</si>
  <si>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</si>
  <si>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</si>
  <si>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</si>
  <si>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</si>
  <si>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</si>
  <si>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</si>
  <si>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</si>
  <si>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</si>
  <si>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</si>
  <si>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</si>
  <si>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</si>
  <si>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</si>
  <si>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</si>
  <si>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</si>
  <si>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</si>
  <si>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</si>
  <si>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</si>
  <si>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</si>
  <si>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</si>
  <si>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</si>
  <si>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</si>
  <si>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</si>
  <si>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</si>
  <si>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</si>
  <si>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</si>
  <si>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</si>
  <si>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</si>
  <si>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</si>
  <si>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</si>
  <si>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</si>
  <si>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</si>
  <si>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</si>
  <si>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</si>
  <si>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</si>
  <si>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</si>
  <si>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</si>
  <si>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</si>
  <si>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</si>
  <si>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</si>
  <si>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</si>
  <si>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</si>
  <si>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</si>
  <si>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</si>
  <si>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</si>
  <si>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</si>
  <si>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</si>
  <si>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</si>
  <si>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</si>
  <si>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</si>
  <si>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</si>
  <si>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</si>
  <si>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</si>
  <si>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</si>
  <si>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</si>
  <si>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</si>
  <si>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</si>
  <si>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</si>
  <si>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</si>
  <si>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</si>
  <si>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</si>
  <si>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</si>
  <si>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</si>
  <si>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</si>
  <si>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</si>
  <si>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</si>
  <si>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</si>
  <si>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</si>
  <si>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</si>
  <si>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</si>
  <si>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</si>
  <si>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</si>
  <si>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</si>
  <si>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</si>
  <si>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</si>
  <si>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</si>
  <si>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</si>
  <si>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</si>
  <si>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</si>
  <si>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</si>
  <si>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</si>
  <si>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</si>
  <si>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</si>
  <si>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</si>
  <si>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</si>
  <si>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</si>
  <si>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</si>
  <si>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</si>
  <si>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</si>
  <si>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</si>
  <si>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</si>
  <si>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</si>
  <si>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</si>
  <si>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</si>
  <si>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</si>
  <si>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</si>
  <si>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</si>
  <si>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</si>
  <si>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</si>
  <si>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</si>
  <si>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</si>
  <si>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</si>
  <si>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</si>
  <si>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</si>
  <si>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</si>
  <si>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</si>
  <si>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</si>
  <si>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</si>
  <si>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</si>
  <si>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</si>
  <si>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</si>
  <si>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</si>
  <si>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</si>
  <si>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</si>
  <si>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</si>
  <si>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</si>
  <si>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</si>
  <si>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</si>
  <si>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</si>
  <si>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</si>
  <si>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</si>
  <si>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</si>
  <si>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</si>
  <si>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</si>
  <si>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</si>
  <si>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</si>
  <si>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</si>
  <si>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</si>
  <si>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</si>
  <si>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</si>
  <si>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</si>
  <si>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</si>
  <si>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</si>
  <si>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</si>
  <si>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</si>
  <si>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</si>
  <si>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</si>
  <si>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</si>
  <si>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</si>
  <si>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</si>
  <si>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</si>
  <si>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</si>
  <si>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</si>
  <si>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</si>
  <si>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</si>
  <si>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</si>
  <si>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</si>
  <si>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</si>
  <si>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</si>
  <si>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</si>
  <si>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</si>
  <si>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</si>
  <si>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</si>
  <si>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</si>
  <si>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</si>
  <si>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</si>
  <si>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</si>
  <si>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</si>
  <si>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</si>
  <si>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</si>
  <si>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</si>
  <si>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</si>
  <si>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</si>
  <si>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</si>
  <si>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</si>
  <si>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</si>
  <si>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</si>
  <si>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</si>
  <si>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</si>
  <si>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</si>
  <si>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</si>
  <si>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</si>
  <si>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</si>
  <si>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</si>
  <si>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</si>
  <si>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</si>
  <si>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</si>
  <si>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</si>
  <si>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</si>
  <si>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</si>
  <si>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</si>
  <si>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</si>
  <si>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</si>
  <si>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</si>
  <si>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</si>
  <si>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</si>
  <si>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</si>
  <si>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</si>
  <si>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</si>
  <si>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</si>
  <si>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</si>
  <si>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</si>
  <si>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</si>
  <si>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</si>
  <si>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</si>
  <si>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</si>
  <si>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</si>
  <si>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</si>
  <si>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</si>
  <si>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</si>
  <si>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</si>
  <si>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</si>
  <si>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</si>
  <si>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</si>
  <si>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</si>
  <si>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</si>
  <si>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</si>
  <si>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</si>
  <si>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</si>
  <si>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</si>
  <si>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</si>
  <si>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</si>
  <si>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</si>
  <si>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</si>
  <si>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</si>
  <si>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</si>
  <si>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</si>
  <si>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</si>
  <si>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</si>
  <si>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</si>
  <si>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</si>
  <si>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</si>
  <si>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</si>
  <si>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</si>
  <si>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</si>
  <si>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</si>
  <si>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</si>
  <si>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</si>
  <si>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</si>
  <si>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</si>
  <si>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</si>
  <si>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</si>
  <si>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</si>
  <si>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</si>
  <si>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</si>
  <si>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</si>
  <si>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</si>
  <si>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</si>
  <si>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</si>
  <si>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</si>
  <si>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</si>
  <si>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</si>
  <si>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</si>
  <si>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</si>
  <si>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</si>
  <si>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</si>
  <si>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</si>
  <si>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</si>
  <si>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</si>
  <si>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</si>
  <si>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</si>
  <si>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</si>
  <si>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</si>
  <si>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</si>
  <si>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</si>
  <si>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</si>
  <si>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</si>
  <si>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</si>
  <si>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</si>
  <si>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</si>
  <si>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</si>
  <si>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</si>
  <si>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</si>
  <si>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</si>
  <si>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</si>
  <si>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</si>
  <si>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</si>
  <si>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</si>
  <si>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</si>
  <si>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</si>
  <si>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</si>
  <si>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</si>
  <si>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</si>
  <si>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</si>
  <si>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</si>
  <si>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</si>
  <si>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</si>
  <si>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</si>
  <si>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</si>
  <si>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</si>
  <si>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</si>
  <si>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</si>
  <si>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</si>
  <si>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</si>
  <si>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</si>
  <si>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</si>
  <si>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</si>
  <si>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</si>
  <si>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</si>
  <si>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</si>
  <si>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</si>
  <si>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</si>
  <si>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</si>
  <si>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</si>
  <si>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</si>
  <si>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</si>
  <si>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</si>
  <si>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</si>
  <si>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</si>
  <si>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</si>
  <si>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</si>
  <si>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</si>
  <si>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</si>
  <si>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</si>
  <si>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</si>
  <si>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</si>
  <si>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</si>
  <si>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</si>
  <si>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</si>
  <si>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</si>
  <si>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</si>
  <si>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</si>
  <si>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</si>
  <si>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</si>
  <si>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</si>
  <si>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</si>
  <si>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</si>
  <si>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</si>
  <si>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</si>
  <si>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</si>
  <si>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</si>
  <si>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</si>
  <si>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</si>
  <si>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</si>
  <si>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</si>
  <si>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</si>
  <si>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</si>
  <si>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</si>
  <si>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</si>
  <si>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</si>
  <si>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</si>
  <si>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</si>
  <si>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</si>
  <si>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</si>
  <si>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</si>
  <si>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</si>
  <si>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</si>
  <si>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</si>
  <si>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</si>
  <si>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</si>
  <si>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</si>
  <si>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</si>
  <si>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</si>
  <si>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</si>
  <si>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</si>
  <si>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</si>
  <si>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</si>
  <si>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</si>
  <si>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</si>
  <si>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</si>
  <si>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</si>
  <si>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</si>
  <si>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</si>
  <si>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</si>
  <si>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</si>
  <si>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</si>
  <si>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</si>
  <si>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</si>
  <si>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</si>
  <si>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</si>
  <si>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</si>
  <si>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</si>
  <si>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</si>
  <si>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</si>
  <si>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</si>
  <si>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</si>
  <si>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</si>
  <si>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</si>
  <si>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</si>
  <si>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</si>
  <si>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</si>
  <si>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</si>
  <si>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</si>
  <si>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</si>
  <si>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</si>
  <si>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</si>
  <si>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</si>
  <si>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</si>
  <si>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</si>
  <si>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</si>
  <si>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</si>
  <si>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</si>
  <si>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</si>
  <si>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</si>
  <si>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</si>
  <si>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</si>
  <si>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</si>
  <si>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</si>
  <si>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</si>
  <si>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</si>
  <si>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</si>
  <si>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</si>
  <si>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</si>
  <si>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</si>
  <si>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</si>
  <si>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</si>
  <si>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</si>
  <si>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</si>
  <si>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</si>
  <si>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</si>
  <si>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</si>
  <si>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</si>
  <si>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</si>
  <si>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</si>
  <si>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</si>
  <si>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</si>
  <si>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</si>
  <si>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</si>
  <si>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</si>
  <si>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</si>
  <si>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</si>
  <si>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</si>
  <si>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</si>
  <si>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</si>
  <si>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</si>
  <si>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</si>
  <si>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</si>
  <si>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</si>
  <si>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</si>
  <si>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</si>
  <si>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</si>
  <si>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</si>
  <si>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</si>
  <si>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</si>
  <si>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</si>
  <si>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</si>
  <si>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</si>
  <si>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</si>
  <si>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</si>
  <si>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</si>
  <si>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</si>
  <si>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</si>
  <si>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</si>
  <si>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</si>
  <si>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</si>
  <si>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</si>
  <si>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</si>
  <si>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</si>
  <si>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</si>
  <si>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</si>
  <si>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</si>
  <si>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</si>
  <si>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</si>
  <si>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</si>
  <si>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</si>
  <si>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</si>
  <si>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</si>
  <si>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</si>
  <si>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</si>
  <si>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</si>
  <si>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</si>
  <si>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</si>
  <si>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</si>
  <si>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</si>
  <si>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</si>
  <si>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</si>
  <si>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</si>
  <si>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</si>
  <si>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</si>
  <si>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</si>
  <si>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</si>
  <si>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</si>
  <si>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</si>
  <si>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</si>
  <si>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</si>
  <si>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</si>
  <si>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</si>
  <si>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</si>
  <si>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</si>
  <si>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</si>
  <si>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</si>
  <si>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</si>
  <si>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</si>
  <si>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</si>
  <si>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</si>
  <si>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</si>
  <si>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</si>
  <si>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</si>
  <si>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</si>
  <si>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</si>
  <si>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</si>
  <si>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</si>
  <si>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</si>
  <si>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</si>
  <si>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</si>
  <si>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</si>
  <si>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</si>
  <si>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</si>
  <si>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</si>
  <si>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</si>
  <si>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</si>
  <si>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</si>
  <si>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</si>
  <si>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</si>
  <si>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</si>
  <si>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</si>
  <si>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</si>
  <si>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</si>
  <si>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</si>
  <si>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</si>
  <si>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</si>
  <si>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</si>
  <si>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</si>
  <si>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</si>
  <si>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</si>
  <si>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</si>
  <si>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</si>
  <si>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</si>
  <si>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</si>
  <si>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</si>
  <si>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</si>
  <si>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</si>
  <si>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</si>
  <si>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</si>
  <si>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</si>
  <si>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</si>
  <si>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</si>
  <si>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</si>
  <si>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</si>
  <si>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</si>
  <si>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</si>
  <si>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</si>
  <si>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</si>
  <si>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</si>
  <si>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</si>
  <si>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</si>
  <si>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</si>
  <si>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</si>
  <si>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</si>
  <si>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</si>
  <si>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</si>
  <si>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</si>
  <si>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</si>
  <si>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</si>
  <si>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</si>
  <si>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</si>
  <si>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</si>
  <si>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</si>
  <si>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</si>
  <si>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</si>
  <si>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</si>
  <si>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</si>
  <si>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</si>
  <si>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</si>
  <si>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</si>
  <si>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</si>
  <si>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</si>
  <si>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</si>
  <si>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</si>
  <si>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</si>
  <si>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</si>
  <si>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</si>
  <si>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</si>
  <si>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</si>
  <si>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</si>
  <si>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</si>
  <si>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</si>
  <si>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</si>
  <si>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</si>
  <si>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</si>
  <si>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</si>
  <si>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</si>
  <si>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</si>
  <si>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</si>
  <si>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</si>
  <si>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</si>
  <si>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</si>
  <si>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</si>
  <si>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</si>
  <si>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</si>
  <si>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</si>
  <si>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</si>
  <si>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</si>
  <si>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</si>
  <si>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</si>
  <si>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</si>
  <si>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</si>
  <si>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</si>
  <si>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</si>
  <si>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</si>
  <si>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</si>
  <si>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</si>
  <si>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</si>
  <si>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</si>
  <si>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</si>
  <si>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</si>
  <si>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</si>
  <si>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</si>
  <si>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</si>
  <si>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</si>
  <si>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</si>
  <si>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</si>
  <si>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</si>
  <si>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</si>
  <si>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</si>
  <si>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</si>
  <si>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</si>
  <si>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</si>
  <si>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</si>
  <si>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</si>
  <si>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</si>
  <si>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</si>
  <si>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</si>
  <si>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</si>
  <si>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</si>
  <si>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</si>
  <si>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</si>
  <si>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</si>
  <si>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</si>
  <si>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</si>
  <si>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</si>
  <si>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</si>
  <si>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</si>
  <si>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</si>
  <si>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</si>
  <si>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</si>
  <si>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</si>
  <si>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</si>
  <si>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</si>
  <si>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</si>
  <si>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</si>
  <si>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</si>
  <si>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</si>
  <si>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</si>
  <si>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</si>
  <si>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</si>
  <si>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</si>
  <si>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</si>
  <si>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</si>
  <si>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</si>
  <si>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</si>
  <si>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</si>
  <si>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</si>
  <si>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</si>
  <si>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</si>
  <si>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</si>
  <si>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</si>
  <si>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</si>
  <si>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</si>
  <si>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</si>
  <si>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</si>
  <si>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</si>
  <si>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</si>
  <si>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</si>
  <si>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</si>
  <si>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</si>
  <si>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</si>
  <si>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</si>
  <si>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</si>
  <si>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</si>
  <si>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</si>
  <si>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</si>
  <si>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</si>
  <si>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</si>
  <si>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</si>
  <si>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</si>
  <si>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</si>
  <si>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</si>
  <si>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</si>
  <si>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</si>
  <si>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</si>
  <si>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</si>
  <si>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</si>
  <si>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</si>
  <si>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</si>
  <si>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</si>
  <si>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</si>
  <si>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</si>
  <si>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</si>
  <si>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</si>
  <si>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</si>
  <si>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</si>
  <si>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</si>
  <si>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</si>
  <si>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</si>
  <si>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</si>
  <si>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</si>
  <si>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</si>
  <si>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</si>
  <si>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</si>
  <si>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</si>
  <si>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</si>
  <si>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</si>
  <si>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</si>
  <si>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</si>
  <si>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</si>
  <si>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</si>
  <si>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</si>
  <si>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</si>
  <si>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</si>
  <si>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</si>
  <si>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</si>
  <si>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</si>
  <si>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</si>
  <si>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</si>
  <si>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</si>
  <si>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</si>
  <si>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</si>
  <si>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</si>
  <si>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</si>
  <si>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</si>
  <si>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</si>
  <si>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</si>
  <si>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</si>
  <si>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</si>
  <si>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</si>
  <si>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</si>
  <si>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</si>
  <si>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</si>
  <si>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</si>
  <si>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</si>
  <si>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</si>
  <si>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</si>
  <si>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</si>
  <si>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</si>
  <si>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</si>
  <si>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</si>
  <si>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</si>
  <si>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</si>
  <si>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</si>
  <si>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</si>
  <si>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</si>
  <si>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</si>
  <si>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</si>
  <si>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</si>
  <si>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</si>
  <si>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</si>
  <si>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</si>
  <si>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</si>
  <si>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</si>
  <si>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</si>
  <si>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</si>
  <si>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</si>
  <si>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</si>
  <si>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</si>
  <si>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</si>
  <si>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</si>
  <si>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</si>
  <si>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</si>
  <si>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</si>
  <si>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</si>
  <si>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</si>
  <si>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</si>
  <si>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</si>
  <si>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</si>
  <si>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</si>
  <si>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</si>
  <si>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</si>
  <si>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</si>
  <si>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</si>
  <si>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</si>
  <si>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</si>
  <si>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</si>
  <si>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</si>
  <si>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</si>
  <si>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</si>
  <si>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</si>
  <si>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</si>
  <si>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</si>
  <si>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</si>
  <si>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</si>
  <si>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</si>
  <si>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</si>
  <si>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</si>
  <si>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</si>
  <si>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</si>
  <si>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</si>
  <si>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</si>
  <si>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</si>
  <si>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</si>
  <si>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</si>
  <si>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</si>
  <si>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</si>
  <si>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</si>
  <si>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</si>
  <si>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</si>
  <si>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</si>
  <si>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</si>
  <si>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</si>
  <si>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</si>
  <si>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</si>
  <si>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</si>
  <si>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</si>
  <si>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</si>
  <si>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</si>
  <si>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</si>
  <si>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</si>
  <si>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</si>
  <si>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</si>
  <si>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</si>
  <si>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</si>
  <si>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</si>
  <si>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</si>
  <si>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</si>
  <si>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</si>
  <si>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</si>
  <si>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</si>
  <si>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</si>
  <si>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</si>
  <si>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</si>
  <si>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</si>
  <si>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</si>
  <si>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</si>
  <si>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</si>
  <si>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</si>
  <si>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</si>
  <si>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</si>
  <si>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</si>
  <si>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</si>
  <si>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</si>
  <si>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</si>
  <si>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</si>
  <si>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</si>
  <si>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</si>
  <si>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</si>
  <si>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</si>
  <si>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</si>
  <si>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</si>
  <si>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</si>
  <si>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</si>
  <si>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</si>
  <si>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</si>
  <si>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</si>
  <si>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</si>
  <si>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</si>
  <si>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</si>
  <si>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</si>
  <si>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</si>
  <si>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</si>
  <si>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</si>
  <si>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</si>
  <si>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</si>
  <si>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</si>
  <si>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</si>
  <si>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</si>
  <si>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</si>
  <si>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</si>
  <si>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</si>
  <si>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</si>
  <si>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</si>
  <si>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</si>
  <si>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</si>
  <si>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</si>
  <si>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</si>
  <si>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</si>
  <si>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</si>
  <si>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</si>
  <si>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</si>
  <si>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</si>
  <si>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</si>
  <si>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</si>
  <si>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</si>
  <si>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</si>
  <si>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</si>
  <si>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</si>
  <si>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</si>
  <si>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</si>
  <si>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</si>
  <si>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</si>
  <si>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</si>
  <si>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</si>
  <si>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</si>
  <si>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</si>
  <si>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</si>
  <si>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</si>
  <si>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</si>
  <si>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</si>
  <si>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</si>
  <si>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</si>
  <si>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</si>
  <si>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</si>
  <si>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</si>
  <si>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</si>
  <si>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</si>
  <si>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</si>
  <si>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</si>
  <si>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</si>
  <si>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</si>
  <si>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</si>
  <si>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</si>
  <si>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</si>
  <si>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</si>
  <si>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</si>
  <si>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</si>
  <si>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</si>
  <si>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</si>
  <si>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</si>
  <si>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</si>
  <si>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</si>
  <si>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</si>
  <si>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</si>
  <si>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</si>
  <si>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</si>
  <si>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</si>
  <si>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</si>
  <si>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</si>
  <si>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</si>
  <si>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</si>
  <si>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</si>
  <si>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</si>
  <si>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</si>
  <si>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</si>
  <si>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</si>
  <si>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</si>
  <si>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</si>
  <si>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</si>
  <si>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</si>
  <si>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</si>
  <si>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</si>
  <si>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</si>
  <si>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</si>
  <si>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</si>
  <si>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</si>
  <si>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</si>
  <si>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</si>
  <si>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</si>
  <si>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</si>
  <si>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</si>
  <si>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</si>
  <si>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</si>
  <si>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</si>
  <si>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</si>
  <si>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</si>
  <si>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</si>
  <si>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</si>
  <si>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</si>
  <si>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</si>
  <si>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</si>
  <si>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</si>
  <si>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</si>
  <si>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</si>
  <si>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</si>
  <si>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</si>
  <si>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</si>
  <si>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</si>
  <si>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</si>
  <si>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</si>
  <si>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</si>
  <si>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</si>
  <si>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</si>
  <si>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</si>
  <si>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</si>
  <si>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</si>
  <si>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</si>
  <si>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</si>
  <si>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</si>
  <si>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</si>
  <si>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</si>
  <si>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</si>
  <si>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</si>
  <si>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</si>
  <si>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</si>
  <si>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</si>
  <si>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</si>
  <si>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</si>
  <si>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</si>
  <si>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</si>
  <si>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</si>
  <si>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</si>
  <si>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</si>
  <si>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</si>
  <si>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</si>
  <si>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</si>
  <si>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</si>
  <si>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</si>
  <si>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</si>
  <si>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</si>
  <si>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</si>
  <si>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</si>
  <si>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</si>
  <si>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</si>
  <si>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</si>
  <si>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</si>
  <si>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</si>
  <si>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</si>
  <si>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</si>
  <si>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</si>
  <si>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</si>
  <si>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</si>
  <si>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</si>
  <si>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</si>
  <si>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</si>
  <si>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</si>
  <si>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</si>
  <si>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</si>
  <si>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</si>
  <si>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</si>
  <si>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</si>
  <si>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</si>
  <si>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</si>
  <si>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</si>
  <si>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</si>
  <si>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</si>
  <si>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</si>
  <si>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</si>
  <si>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</si>
  <si>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</si>
  <si>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</si>
  <si>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</si>
  <si>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</si>
  <si>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</si>
  <si>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</si>
  <si>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</si>
  <si>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</si>
  <si>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</si>
  <si>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</si>
  <si>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</si>
  <si>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</si>
  <si>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</si>
  <si>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</si>
  <si>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</si>
  <si>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</si>
  <si>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</si>
  <si>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</si>
  <si>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</si>
  <si>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</si>
  <si>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</si>
  <si>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</si>
  <si>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</si>
  <si>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</si>
  <si>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</si>
  <si>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</si>
  <si>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</si>
  <si>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</si>
  <si>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</si>
  <si>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</si>
  <si>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</si>
  <si>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</si>
  <si>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</si>
  <si>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</si>
  <si>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</si>
  <si>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</si>
  <si>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</si>
  <si>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</si>
  <si>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</si>
  <si>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</si>
  <si>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</si>
  <si>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</si>
  <si>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</si>
  <si>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</si>
  <si>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</si>
  <si>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</si>
  <si>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</si>
  <si>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</si>
  <si>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</si>
  <si>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</si>
  <si>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</si>
  <si>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</si>
  <si>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</si>
  <si>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</si>
  <si>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</si>
  <si>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</si>
  <si>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</si>
  <si>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</si>
  <si>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</si>
  <si>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</si>
  <si>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</si>
  <si>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</si>
  <si>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</si>
  <si>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</si>
  <si>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</si>
  <si>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</si>
  <si>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</si>
  <si>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</si>
  <si>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</si>
  <si>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</si>
  <si>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</si>
  <si>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</si>
  <si>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</si>
  <si>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</si>
  <si>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</si>
  <si>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</si>
  <si>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</si>
  <si>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</si>
  <si>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</si>
  <si>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</si>
  <si>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</si>
  <si>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</si>
  <si>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</si>
  <si>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</si>
  <si>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</si>
  <si>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</si>
  <si>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</si>
  <si>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</si>
  <si>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</si>
  <si>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</si>
  <si>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</si>
  <si>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</si>
  <si>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</si>
  <si>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</si>
  <si>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</si>
  <si>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</si>
  <si>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</si>
  <si>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</si>
  <si>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</si>
  <si>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</si>
  <si>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</si>
  <si>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</si>
  <si>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</si>
  <si>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</si>
  <si>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</si>
  <si>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</si>
  <si>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</si>
  <si>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</si>
  <si>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</si>
  <si>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</si>
  <si>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</si>
  <si>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</si>
  <si>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</si>
  <si>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</si>
  <si>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</si>
  <si>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</si>
  <si>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</si>
  <si>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</si>
  <si>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</si>
  <si>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</si>
  <si>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</si>
  <si>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</si>
  <si>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</si>
  <si>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</si>
  <si>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</si>
  <si>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</si>
  <si>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</si>
  <si>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</si>
  <si>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</si>
  <si>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</si>
  <si>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</si>
  <si>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</si>
  <si>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</si>
  <si>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</si>
  <si>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</si>
  <si>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</si>
  <si>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</si>
  <si>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</si>
  <si>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</si>
  <si>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</si>
  <si>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</si>
  <si>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</si>
  <si>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</si>
  <si>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</si>
  <si>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</si>
  <si>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</si>
  <si>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</si>
  <si>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</si>
  <si>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</si>
  <si>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</si>
  <si>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</si>
  <si>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</si>
  <si>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</si>
  <si>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</si>
  <si>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</si>
  <si>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</si>
  <si>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</si>
  <si>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</si>
  <si>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</si>
  <si>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</si>
  <si>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</si>
  <si>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</si>
  <si>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</si>
  <si>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</si>
  <si>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</si>
  <si>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</si>
  <si>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</si>
  <si>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</si>
  <si>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</si>
  <si>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</si>
  <si>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</si>
  <si>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</si>
  <si>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</si>
  <si>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</si>
  <si>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</si>
  <si>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</si>
  <si>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</si>
  <si>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</si>
  <si>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</si>
  <si>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</si>
  <si>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</si>
  <si>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</si>
  <si>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</si>
  <si>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</si>
  <si>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</si>
  <si>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</si>
  <si>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</si>
  <si>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</si>
  <si>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</si>
  <si>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</si>
  <si>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</si>
  <si>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</si>
  <si>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</si>
  <si>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</si>
  <si>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</si>
  <si>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</si>
  <si>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</si>
  <si>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</si>
  <si>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</si>
  <si>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</si>
  <si>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</si>
  <si>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</si>
  <si>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</si>
  <si>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</si>
  <si>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</si>
  <si>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</si>
  <si>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</si>
  <si>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</si>
  <si>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</si>
  <si>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</si>
  <si>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</si>
  <si>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</si>
  <si>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</si>
  <si>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</si>
  <si>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</si>
  <si>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</si>
  <si>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</si>
  <si>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</si>
  <si>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</si>
  <si>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</si>
  <si>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</si>
  <si>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</si>
  <si>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</si>
  <si>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</si>
  <si>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</si>
  <si>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</si>
  <si>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</si>
  <si>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</si>
  <si>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</si>
  <si>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</si>
  <si>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</si>
  <si>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</si>
  <si>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</si>
  <si>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</si>
  <si>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</si>
  <si>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</si>
  <si>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</si>
  <si>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</si>
  <si>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</si>
  <si>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</si>
  <si>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</si>
  <si>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</si>
  <si>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</si>
  <si>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</si>
  <si>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</si>
  <si>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</si>
  <si>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</si>
  <si>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</si>
  <si>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</si>
  <si>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</si>
  <si>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</si>
  <si>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</si>
  <si>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</si>
  <si>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</si>
  <si>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</si>
  <si>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</si>
  <si>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</si>
  <si>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</si>
  <si>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</si>
  <si>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</si>
  <si>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</si>
  <si>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</si>
  <si>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</si>
  <si>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</si>
  <si>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</si>
  <si>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</si>
  <si>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</si>
  <si>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</si>
  <si>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</si>
  <si>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</si>
  <si>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</si>
  <si>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</si>
  <si>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</si>
  <si>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</si>
  <si>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</si>
  <si>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</si>
  <si>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</si>
  <si>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</si>
  <si>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</si>
  <si>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</si>
  <si>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</si>
  <si>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</si>
  <si>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</si>
  <si>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</si>
  <si>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</si>
  <si>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</si>
  <si>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</si>
  <si>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</si>
  <si>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</si>
  <si>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</si>
  <si>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</si>
  <si>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</si>
  <si>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</si>
  <si>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</si>
  <si>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</si>
  <si>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</si>
  <si>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</si>
  <si>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</si>
  <si>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</si>
  <si>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</si>
  <si>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</si>
  <si>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</si>
  <si>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</si>
  <si>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</si>
  <si>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</si>
  <si>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</si>
  <si>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</si>
  <si>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</si>
  <si>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</si>
  <si>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</si>
  <si>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</si>
  <si>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</si>
  <si>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</si>
  <si>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</si>
  <si>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</si>
  <si>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</si>
  <si>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</si>
  <si>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</si>
  <si>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</si>
  <si>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</si>
  <si>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</si>
  <si>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</si>
  <si>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</si>
  <si>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</si>
  <si>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</si>
  <si>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</si>
  <si>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</si>
  <si>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</si>
  <si>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</si>
  <si>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</si>
  <si>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</si>
  <si>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</si>
  <si>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</si>
  <si>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</si>
  <si>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</si>
  <si>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</si>
  <si>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</si>
  <si>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</si>
  <si>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</si>
  <si>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</si>
  <si>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</si>
  <si>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</si>
  <si>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</si>
  <si>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</si>
  <si>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</si>
  <si>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</si>
  <si>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</si>
  <si>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</si>
  <si>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</si>
  <si>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</si>
  <si>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</si>
  <si>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</si>
  <si>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</si>
  <si>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</si>
  <si>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</si>
  <si>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</si>
  <si>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</si>
  <si>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</si>
  <si>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</si>
  <si>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</si>
  <si>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</si>
  <si>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</si>
  <si>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</si>
  <si>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</si>
  <si>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</si>
  <si>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</si>
  <si>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</si>
  <si>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</si>
  <si>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</si>
  <si>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</si>
  <si>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</si>
  <si>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</si>
  <si>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</si>
  <si>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</si>
  <si>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</si>
  <si>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</si>
  <si>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</si>
  <si>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</si>
  <si>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</si>
  <si>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</si>
  <si>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</si>
  <si>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</si>
  <si>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</si>
  <si>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</si>
  <si>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</si>
  <si>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</si>
  <si>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</si>
  <si>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</si>
  <si>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</si>
  <si>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</si>
  <si>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</si>
  <si>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</si>
  <si>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</si>
  <si>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</si>
  <si>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</si>
  <si>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</si>
  <si>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</si>
  <si>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</si>
  <si>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</si>
  <si>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</si>
  <si>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</si>
  <si>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</si>
  <si>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</si>
  <si>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</si>
  <si>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</si>
  <si>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</si>
  <si>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</si>
  <si>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</si>
  <si>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</si>
  <si>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</si>
  <si>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</si>
  <si>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</si>
  <si>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</si>
  <si>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</si>
  <si>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</si>
  <si>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</si>
  <si>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</si>
  <si>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</si>
  <si>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</si>
  <si>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</si>
  <si>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</si>
  <si>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</si>
  <si>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</si>
  <si>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</si>
  <si>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</si>
  <si>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</si>
  <si>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</si>
  <si>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</si>
  <si>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</si>
  <si>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</si>
  <si>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</si>
  <si>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</si>
  <si>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</si>
  <si>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</si>
  <si>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</si>
  <si>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</si>
  <si>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</si>
  <si>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</si>
  <si>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</si>
  <si>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</si>
  <si>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</si>
  <si>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</si>
  <si>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</si>
  <si>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</si>
  <si>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</si>
  <si>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</si>
  <si>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</si>
  <si>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</si>
  <si>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</si>
  <si>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</si>
  <si>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</si>
  <si>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</si>
  <si>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</si>
  <si>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</si>
  <si>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</si>
  <si>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</si>
  <si>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</si>
  <si>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</si>
  <si>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</si>
  <si>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</si>
  <si>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</si>
  <si>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</si>
  <si>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</si>
  <si>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</si>
  <si>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</si>
  <si>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</si>
  <si>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</si>
  <si>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</si>
  <si>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</si>
  <si>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</si>
  <si>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</si>
  <si>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</si>
  <si>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</si>
  <si>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</si>
  <si>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</si>
  <si>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</si>
  <si>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</si>
  <si>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</si>
  <si>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</si>
  <si>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</si>
  <si>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</si>
  <si>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</si>
  <si>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</si>
  <si>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</si>
  <si>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</si>
  <si>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</si>
  <si>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</si>
  <si>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</si>
  <si>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</si>
  <si>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</si>
  <si>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</si>
  <si>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</si>
  <si>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</si>
  <si>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</si>
  <si>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</si>
  <si>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</si>
  <si>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</si>
  <si>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</si>
  <si>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</si>
  <si>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</si>
  <si>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</si>
  <si>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</si>
  <si>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</si>
  <si>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</si>
  <si>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</si>
  <si>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</si>
  <si>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</si>
  <si>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</si>
  <si>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</si>
  <si>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</si>
  <si>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</si>
  <si>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</si>
  <si>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</si>
  <si>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</si>
  <si>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</si>
  <si>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</si>
  <si>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</si>
  <si>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</si>
  <si>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</si>
  <si>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</si>
  <si>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</si>
  <si>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</si>
  <si>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</si>
  <si>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</si>
  <si>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</si>
  <si>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</si>
  <si>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</si>
  <si>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</si>
  <si>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</si>
  <si>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</si>
  <si>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</si>
  <si>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</si>
  <si>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</si>
  <si>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</si>
  <si>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</si>
  <si>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</si>
  <si>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</si>
  <si>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</si>
  <si>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</si>
  <si>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</si>
  <si>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</si>
  <si>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</si>
  <si>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</si>
  <si>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</si>
  <si>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</si>
  <si>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</si>
  <si>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</si>
  <si>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</si>
  <si>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</si>
  <si>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</si>
  <si>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</si>
  <si>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</si>
  <si>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</si>
  <si>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</si>
  <si>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</si>
  <si>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</si>
  <si>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</si>
  <si>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</si>
  <si>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</si>
  <si>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</si>
  <si>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</si>
  <si>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</si>
  <si>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</si>
  <si>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</si>
  <si>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</si>
  <si>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</si>
  <si>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</si>
  <si>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</si>
  <si>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</si>
  <si>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</si>
  <si>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</si>
  <si>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</si>
  <si>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</si>
  <si>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</si>
  <si>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</si>
  <si>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</si>
  <si>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</si>
  <si>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</si>
  <si>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</si>
  <si>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</si>
  <si>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</si>
  <si>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</si>
  <si>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</si>
  <si>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</si>
  <si>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</si>
  <si>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</si>
  <si>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</si>
  <si>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</si>
  <si>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</si>
  <si>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</si>
  <si>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</si>
  <si>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</si>
  <si>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</si>
  <si>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</si>
  <si>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</si>
  <si>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</si>
  <si>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</si>
  <si>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</si>
  <si>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</si>
  <si>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</si>
  <si>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</si>
  <si>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</si>
  <si>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</si>
  <si>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</si>
  <si>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</si>
  <si>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</si>
  <si>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</si>
  <si>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</si>
  <si>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</si>
  <si>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</si>
  <si>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</si>
  <si>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</si>
  <si>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</si>
  <si>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</si>
  <si>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</si>
  <si>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</si>
  <si>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</si>
  <si>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</si>
  <si>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</si>
  <si>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</si>
  <si>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</si>
  <si>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</si>
  <si>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</si>
  <si>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</si>
  <si>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</si>
  <si>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</si>
  <si>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</si>
  <si>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</si>
  <si>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</si>
  <si>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</si>
  <si>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</si>
  <si>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</si>
  <si>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</si>
  <si>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</si>
  <si>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</si>
  <si>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</si>
  <si>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</si>
  <si>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</si>
  <si>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</si>
  <si>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</si>
  <si>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</si>
  <si>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</si>
  <si>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</si>
  <si>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</si>
  <si>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</si>
  <si>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</si>
  <si>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</si>
  <si>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</si>
  <si>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</si>
  <si>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</si>
  <si>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</si>
  <si>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</si>
  <si>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</si>
  <si>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</si>
  <si>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</si>
  <si>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</si>
  <si>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</si>
  <si>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</si>
  <si>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</si>
  <si>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</si>
  <si>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</si>
  <si>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</si>
  <si>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</si>
  <si>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</si>
  <si>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</si>
  <si>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</si>
  <si>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</si>
  <si>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</si>
  <si>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</si>
  <si>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</si>
  <si>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</si>
  <si>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</si>
  <si>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</si>
  <si>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</si>
  <si>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</si>
  <si>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</si>
  <si>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</si>
  <si>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</si>
  <si>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</si>
  <si>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</si>
  <si>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</si>
  <si>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</si>
  <si>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</si>
  <si>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</si>
  <si>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</si>
  <si>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</si>
  <si>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</si>
  <si>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</si>
  <si>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</si>
  <si>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</si>
  <si>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</si>
  <si>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</si>
  <si>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</si>
  <si>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</si>
  <si>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</si>
  <si>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</si>
  <si>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</si>
  <si>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</si>
  <si>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</si>
  <si>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</si>
  <si>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</si>
  <si>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</si>
  <si>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</si>
  <si>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</si>
  <si>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</si>
  <si>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</si>
  <si>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</si>
  <si>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</si>
  <si>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</si>
  <si>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</si>
  <si>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</si>
  <si>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</si>
  <si>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</si>
  <si>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</si>
  <si>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</si>
  <si>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</si>
  <si>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</si>
  <si>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</si>
  <si>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</si>
  <si>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</si>
  <si>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</si>
  <si>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</si>
  <si>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</si>
  <si>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</si>
  <si>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</si>
  <si>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</si>
  <si>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</si>
  <si>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</si>
  <si>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</si>
  <si>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</si>
  <si>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</si>
  <si>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</si>
  <si>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</si>
  <si>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</si>
  <si>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</si>
  <si>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</si>
  <si>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</si>
  <si>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</si>
  <si>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</si>
  <si>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</si>
  <si>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</si>
  <si>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</si>
  <si>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</si>
  <si>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</si>
  <si>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</si>
  <si>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</si>
  <si>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</si>
  <si>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</si>
  <si>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</si>
  <si>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</si>
  <si>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</si>
  <si>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</si>
  <si>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</si>
  <si>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</si>
  <si>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</si>
  <si>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</si>
  <si>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</si>
  <si>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</si>
  <si>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</si>
  <si>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</si>
  <si>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</si>
  <si>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</si>
  <si>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</si>
  <si>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</si>
  <si>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</si>
  <si>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</si>
  <si>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</si>
  <si>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</si>
  <si>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</si>
  <si>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</si>
  <si>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</si>
  <si>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</si>
  <si>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</si>
  <si>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</si>
  <si>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</si>
  <si>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</si>
  <si>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</si>
  <si>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</si>
  <si>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</si>
  <si>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</si>
  <si>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</si>
  <si>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</si>
  <si>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</si>
  <si>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</si>
  <si>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</si>
  <si>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</si>
  <si>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</si>
  <si>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</si>
  <si>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</si>
  <si>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</si>
  <si>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</si>
  <si>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</si>
  <si>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</si>
  <si>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</si>
  <si>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</si>
  <si>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</si>
  <si>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</si>
  <si>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</si>
  <si>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</si>
  <si>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</si>
  <si>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</si>
  <si>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</si>
  <si>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</si>
  <si>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</si>
  <si>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</si>
  <si>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</si>
  <si>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</si>
  <si>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</si>
  <si>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</si>
  <si>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</si>
  <si>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</si>
  <si>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</si>
  <si>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</si>
  <si>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</si>
  <si>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</si>
  <si>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</si>
  <si>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</si>
  <si>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</si>
  <si>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</si>
  <si>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</si>
  <si>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</si>
  <si>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</si>
  <si>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</si>
  <si>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</si>
  <si>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</si>
  <si>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</si>
  <si>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</si>
  <si>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</si>
  <si>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</si>
  <si>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</si>
  <si>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</si>
  <si>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</si>
  <si>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</si>
  <si>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</si>
  <si>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</si>
  <si>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</si>
  <si>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</si>
  <si>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</si>
  <si>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</si>
  <si>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</si>
  <si>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</si>
  <si>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</si>
  <si>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</si>
  <si>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</si>
  <si>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</si>
  <si>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</si>
  <si>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</si>
  <si>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</si>
  <si>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</si>
  <si>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</si>
  <si>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</si>
  <si>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</si>
  <si>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</si>
  <si>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</si>
  <si>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</si>
  <si>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</si>
  <si>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</si>
  <si>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</si>
  <si>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</si>
  <si>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</si>
  <si>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</si>
  <si>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</si>
  <si>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</si>
  <si>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</si>
  <si>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</si>
  <si>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</si>
  <si>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</si>
  <si>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</si>
  <si>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</si>
  <si>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</si>
  <si>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</si>
  <si>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</si>
  <si>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</si>
  <si>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</si>
  <si>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</si>
  <si>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</si>
  <si>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</si>
  <si>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</si>
  <si>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</si>
  <si>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</si>
  <si>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</si>
  <si>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</si>
  <si>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</si>
  <si>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</si>
  <si>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</si>
  <si>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</si>
  <si>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</si>
  <si>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</si>
  <si>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</si>
  <si>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</si>
  <si>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</si>
  <si>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</si>
  <si>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</si>
  <si>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</si>
  <si>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</si>
  <si>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</si>
  <si>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</si>
  <si>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</si>
  <si>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</si>
  <si>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</si>
  <si>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</si>
  <si>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</si>
  <si>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</si>
  <si>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</si>
  <si>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</si>
  <si>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</si>
  <si>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</si>
  <si>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</si>
  <si>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</si>
  <si>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</si>
  <si>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</si>
  <si>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</si>
  <si>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</si>
  <si>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</si>
  <si>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</si>
  <si>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</si>
  <si>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</si>
  <si>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</si>
  <si>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</si>
  <si>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</si>
  <si>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</si>
  <si>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</si>
  <si>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</si>
  <si>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</si>
  <si>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</si>
  <si>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</si>
  <si>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</si>
  <si>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</si>
  <si>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</si>
  <si>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</si>
  <si>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</si>
  <si>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</si>
  <si>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</si>
  <si>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</si>
  <si>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</si>
  <si>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</si>
  <si>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</si>
  <si>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</si>
  <si>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</si>
  <si>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</si>
  <si>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</si>
  <si>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</si>
  <si>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</si>
  <si>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</si>
  <si>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</si>
  <si>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</si>
  <si>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</si>
  <si>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</si>
  <si>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</si>
  <si>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</si>
  <si>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</si>
  <si>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</si>
  <si>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</si>
  <si>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</si>
  <si>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</si>
  <si>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</si>
  <si>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</si>
  <si>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</si>
  <si>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</si>
  <si>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</si>
  <si>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</si>
  <si>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</si>
  <si>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</si>
  <si>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</si>
  <si>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</si>
  <si>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</si>
  <si>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</si>
  <si>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</si>
  <si>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</si>
  <si>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</si>
  <si>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</si>
  <si>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</si>
  <si>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</si>
  <si>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</si>
  <si>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</si>
  <si>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</si>
  <si>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</si>
  <si>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</si>
  <si>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</si>
  <si>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</si>
  <si>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</si>
  <si>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</si>
  <si>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</si>
  <si>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</si>
  <si>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</si>
  <si>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</si>
  <si>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</si>
  <si>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</si>
  <si>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</si>
  <si>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</si>
  <si>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</si>
  <si>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</si>
  <si>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</si>
  <si>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</si>
  <si>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</si>
  <si>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</si>
  <si>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</si>
  <si>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</si>
  <si>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</si>
  <si>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</si>
  <si>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</si>
  <si>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</si>
  <si>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</si>
  <si>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</si>
  <si>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</si>
  <si>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</si>
  <si>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</si>
  <si>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</si>
  <si>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</si>
  <si>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</si>
  <si>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</si>
  <si>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</si>
  <si>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</si>
  <si>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</si>
  <si>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</si>
  <si>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</si>
  <si>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</si>
  <si>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</si>
  <si>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</si>
  <si>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</si>
  <si>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</si>
  <si>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</si>
  <si>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</si>
  <si>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</si>
  <si>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</si>
  <si>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</si>
  <si>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</si>
  <si>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</si>
  <si>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</si>
  <si>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</si>
  <si>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</si>
  <si>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</si>
  <si>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</si>
  <si>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</si>
  <si>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</si>
  <si>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</si>
  <si>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</si>
  <si>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</si>
  <si>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</si>
  <si>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</si>
  <si>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</si>
  <si>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</si>
  <si>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</si>
  <si>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</si>
  <si>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</si>
  <si>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</si>
  <si>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</si>
  <si>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</si>
  <si>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</si>
  <si>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</si>
  <si>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</si>
  <si>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</si>
  <si>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</si>
  <si>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</si>
  <si>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</si>
  <si>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</si>
  <si>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</si>
  <si>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</si>
  <si>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</si>
  <si>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</si>
  <si>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</si>
  <si>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</si>
  <si>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</si>
  <si>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</si>
  <si>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</si>
  <si>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</si>
  <si>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</si>
  <si>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</si>
  <si>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</si>
  <si>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</si>
  <si>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</si>
  <si>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</si>
  <si>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</si>
  <si>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</si>
  <si>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</si>
  <si>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</si>
  <si>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</si>
  <si>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</si>
  <si>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</si>
  <si>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</si>
  <si>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</si>
  <si>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</si>
  <si>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</si>
  <si>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</si>
  <si>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</si>
  <si>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</si>
  <si>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</si>
  <si>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</si>
  <si>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</si>
  <si>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</si>
  <si>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</si>
  <si>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</si>
  <si>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</si>
  <si>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</si>
  <si>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</si>
  <si>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</si>
  <si>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</si>
  <si>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</si>
  <si>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</si>
  <si>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</si>
  <si>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</si>
  <si>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</si>
  <si>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</si>
  <si>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</si>
  <si>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</si>
  <si>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</si>
  <si>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</si>
  <si>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</si>
  <si>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</si>
  <si>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</si>
  <si>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</si>
  <si>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</si>
  <si>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</si>
  <si>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</si>
  <si>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</si>
  <si>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</si>
  <si>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</si>
  <si>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</si>
  <si>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</si>
  <si>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</si>
  <si>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</si>
  <si>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</si>
  <si>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</si>
  <si>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</si>
  <si>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</si>
  <si>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</si>
  <si>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</si>
  <si>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</si>
  <si>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</si>
  <si>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</si>
  <si>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</si>
  <si>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</si>
  <si>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</si>
  <si>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</si>
  <si>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</si>
  <si>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</si>
  <si>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</si>
  <si>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</si>
  <si>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</si>
  <si>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</si>
  <si>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</si>
  <si>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</si>
  <si>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</si>
  <si>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</si>
  <si>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</si>
  <si>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</si>
  <si>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</si>
  <si>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</si>
  <si>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</si>
  <si>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</si>
  <si>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</si>
  <si>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</si>
  <si>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</si>
  <si>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</si>
  <si>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</si>
  <si>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</si>
  <si>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</si>
  <si>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</si>
  <si>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</si>
  <si>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</si>
  <si>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</si>
  <si>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</si>
  <si>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</si>
  <si>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</si>
  <si>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</si>
  <si>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</si>
  <si>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</si>
  <si>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</si>
  <si>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</si>
  <si>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</si>
  <si>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</si>
  <si>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</si>
  <si>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</si>
  <si>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</si>
  <si>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</si>
  <si>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</si>
  <si>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</si>
  <si>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</si>
  <si>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</si>
  <si>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</si>
  <si>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</si>
  <si>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</si>
  <si>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</si>
  <si>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</si>
  <si>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</si>
  <si>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</si>
  <si>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</si>
  <si>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</si>
  <si>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</si>
  <si>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</si>
  <si>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</si>
  <si>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</si>
  <si>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</si>
  <si>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</si>
  <si>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</si>
  <si>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</si>
  <si>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</si>
  <si>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</si>
  <si>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</si>
  <si>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</si>
  <si>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</si>
  <si>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</si>
  <si>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</si>
  <si>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</si>
  <si>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</si>
  <si>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</si>
  <si>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</si>
  <si>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</si>
  <si>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</si>
  <si>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</si>
  <si>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</si>
  <si>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</si>
  <si>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</si>
  <si>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</si>
  <si>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</si>
  <si>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</si>
  <si>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</si>
  <si>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</si>
  <si>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</si>
  <si>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</si>
  <si>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</si>
  <si>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</si>
  <si>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</si>
  <si>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</si>
  <si>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</si>
  <si>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</si>
  <si>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</si>
  <si>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</si>
  <si>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</si>
  <si>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</si>
  <si>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</si>
  <si>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</si>
  <si>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</si>
  <si>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</si>
  <si>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</si>
  <si>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</si>
  <si>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</si>
  <si>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</si>
  <si>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</si>
  <si>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</si>
  <si>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</si>
  <si>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</si>
  <si>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</si>
  <si>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</si>
  <si>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</si>
  <si>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</si>
  <si>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</si>
  <si>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</si>
  <si>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</si>
  <si>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</si>
  <si>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</si>
  <si>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</si>
  <si>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</si>
  <si>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</si>
  <si>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</si>
  <si>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</si>
  <si>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</si>
  <si>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</si>
  <si>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</si>
  <si>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</si>
  <si>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</si>
  <si>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</si>
  <si>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</si>
  <si>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</si>
  <si>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</si>
  <si>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</si>
  <si>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</si>
  <si>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</si>
  <si>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</si>
  <si>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</si>
  <si>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</si>
  <si>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</si>
  <si>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</si>
  <si>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</si>
  <si>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</si>
  <si>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</si>
  <si>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</si>
  <si>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</si>
  <si>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</si>
  <si>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</si>
  <si>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</si>
  <si>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</si>
  <si>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</si>
  <si>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</si>
  <si>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</si>
  <si>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</si>
  <si>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</si>
  <si>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</si>
  <si>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</si>
  <si>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</si>
  <si>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</si>
  <si>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</si>
  <si>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</si>
  <si>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</si>
  <si>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</si>
  <si>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</si>
  <si>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</si>
  <si>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</si>
  <si>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</si>
  <si>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</si>
  <si>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</si>
  <si>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</si>
  <si>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</si>
  <si>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</si>
  <si>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</si>
  <si>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</si>
  <si>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</si>
  <si>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</si>
  <si>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</si>
  <si>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</si>
  <si>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</si>
  <si>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</si>
  <si>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</si>
  <si>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</si>
  <si>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</si>
  <si>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</si>
  <si>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</si>
  <si>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</si>
  <si>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</si>
  <si>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</si>
  <si>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</si>
  <si>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</si>
  <si>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</si>
  <si>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</si>
  <si>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</si>
  <si>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</si>
  <si>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</si>
  <si>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</si>
  <si>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</si>
  <si>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</si>
  <si>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</si>
  <si>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</si>
  <si>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</si>
  <si>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</si>
  <si>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</si>
  <si>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</si>
  <si>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</si>
  <si>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</si>
  <si>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</si>
  <si>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</si>
  <si>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</si>
  <si>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</si>
  <si>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</si>
  <si>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</si>
  <si>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</si>
  <si>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</si>
  <si>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</si>
  <si>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</si>
  <si>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</si>
  <si>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</si>
  <si>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</si>
  <si>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</si>
  <si>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</si>
  <si>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</si>
  <si>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</si>
  <si>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</si>
  <si>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</si>
  <si>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</si>
  <si>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</si>
  <si>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</si>
  <si>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</si>
  <si>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</si>
  <si>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</si>
  <si>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</si>
  <si>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</si>
  <si>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</si>
  <si>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</si>
  <si>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</si>
  <si>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</si>
  <si>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</si>
  <si>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</si>
  <si>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</si>
  <si>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</si>
  <si>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</si>
  <si>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</si>
  <si>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</si>
  <si>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</si>
  <si>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</si>
  <si>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</si>
  <si>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</si>
  <si>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</si>
  <si>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</si>
  <si>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</si>
  <si>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</si>
  <si>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</si>
  <si>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</si>
  <si>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</si>
  <si>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</si>
  <si>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</si>
  <si>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</si>
  <si>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</si>
  <si>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</si>
  <si>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</si>
  <si>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</si>
  <si>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</si>
  <si>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</si>
  <si>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</si>
  <si>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</si>
  <si>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</si>
  <si>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</si>
  <si>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</si>
  <si>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</si>
  <si>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</si>
  <si>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</si>
  <si>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</si>
  <si>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</si>
  <si>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</si>
  <si>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</si>
  <si>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</si>
  <si>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</si>
  <si>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</si>
  <si>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</si>
  <si>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</si>
  <si>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</si>
  <si>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</si>
  <si>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</si>
  <si>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</si>
  <si>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</si>
  <si>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</si>
  <si>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</si>
  <si>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</si>
  <si>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</si>
  <si>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</si>
  <si>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</si>
  <si>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</si>
  <si>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</si>
  <si>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</si>
  <si>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</si>
  <si>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</si>
  <si>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</si>
  <si>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</si>
  <si>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</si>
  <si>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</si>
  <si>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</si>
  <si>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</si>
  <si>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</si>
  <si>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</si>
  <si>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</si>
  <si>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</si>
  <si>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</si>
  <si>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</si>
  <si>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</si>
  <si>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</si>
  <si>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</si>
  <si>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</si>
  <si>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</si>
  <si>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</si>
  <si>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</si>
  <si>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</si>
  <si>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</si>
  <si>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</si>
  <si>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</si>
  <si>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</si>
  <si>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</si>
  <si>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</si>
  <si>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</si>
  <si>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</si>
  <si>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</si>
  <si>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</si>
  <si>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</si>
  <si>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</si>
  <si>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</si>
  <si>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</si>
  <si>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</si>
  <si>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</si>
  <si>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</si>
  <si>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</si>
  <si>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</si>
  <si>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</si>
  <si>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</si>
  <si>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</si>
  <si>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</si>
  <si>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</si>
  <si>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</si>
  <si>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</si>
  <si>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</si>
  <si>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</si>
  <si>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</si>
  <si>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</si>
  <si>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</si>
  <si>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</si>
  <si>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</si>
  <si>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</si>
  <si>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</si>
  <si>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</si>
  <si>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</si>
  <si>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</si>
  <si>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</si>
  <si>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</si>
  <si>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</si>
  <si>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</si>
  <si>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</si>
  <si>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</si>
  <si>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</si>
  <si>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</si>
  <si>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</si>
  <si>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</si>
  <si>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</si>
  <si>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</si>
  <si>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</si>
  <si>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</si>
  <si>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</si>
  <si>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</si>
  <si>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</si>
  <si>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</si>
  <si>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</si>
  <si>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</si>
  <si>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</si>
  <si>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</si>
  <si>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</si>
  <si>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</si>
  <si>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</si>
  <si>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</si>
  <si>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</si>
  <si>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</si>
  <si>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</si>
  <si>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</si>
  <si>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</si>
  <si>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</si>
  <si>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</si>
  <si>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</si>
  <si>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</si>
  <si>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</si>
  <si>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</si>
  <si>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</si>
  <si>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</si>
  <si>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</si>
  <si>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</si>
  <si>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</si>
  <si>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</si>
  <si>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</si>
  <si>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</si>
  <si>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</si>
  <si>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</si>
  <si>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</si>
  <si>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</si>
  <si>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</si>
  <si>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</si>
  <si>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</si>
  <si>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</si>
  <si>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</si>
  <si>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</si>
  <si>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</si>
  <si>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</si>
  <si>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</si>
  <si>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</si>
  <si>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</si>
  <si>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</si>
  <si>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</si>
  <si>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</si>
  <si>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</si>
  <si>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</si>
  <si>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</si>
  <si>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</si>
  <si>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</si>
  <si>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</si>
  <si>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</si>
  <si>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</si>
  <si>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</si>
  <si>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</si>
  <si>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</si>
  <si>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</si>
  <si>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</si>
  <si>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</si>
  <si>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</si>
  <si>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</si>
  <si>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</si>
  <si>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</si>
  <si>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</si>
  <si>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</si>
  <si>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</si>
  <si>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</si>
  <si>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</si>
  <si>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</si>
  <si>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</si>
  <si>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</si>
  <si>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</si>
  <si>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</si>
  <si>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</si>
  <si>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</si>
  <si>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</si>
  <si>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</si>
  <si>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</si>
  <si>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</si>
  <si>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</si>
  <si>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</si>
  <si>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</si>
  <si>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</si>
  <si>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</si>
  <si>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</si>
  <si>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</si>
  <si>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</si>
  <si>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</si>
  <si>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</si>
  <si>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</si>
  <si>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</si>
  <si>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</si>
  <si>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</si>
  <si>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</si>
  <si>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</si>
  <si>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</si>
  <si>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</si>
  <si>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</si>
  <si>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</si>
  <si>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</si>
  <si>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</si>
  <si>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</si>
  <si>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</si>
  <si>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</si>
  <si>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</si>
  <si>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</si>
  <si>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</si>
  <si>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</si>
  <si>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</si>
  <si>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</si>
  <si>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</si>
  <si>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</si>
  <si>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</si>
  <si>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</si>
  <si>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</si>
  <si>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</si>
  <si>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</si>
  <si>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</si>
  <si>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</si>
  <si>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</si>
  <si>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</si>
  <si>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</si>
  <si>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</si>
  <si>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</si>
  <si>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</si>
  <si>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</si>
  <si>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</si>
  <si>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</si>
  <si>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</si>
  <si>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</si>
  <si>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</si>
  <si>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</si>
  <si>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</si>
  <si>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</si>
  <si>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</si>
  <si>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</si>
  <si>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</si>
  <si>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</si>
  <si>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</si>
  <si>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</si>
  <si>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</si>
  <si>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</si>
  <si>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</si>
  <si>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</si>
  <si>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</si>
  <si>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</si>
  <si>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</si>
  <si>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</si>
  <si>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</si>
  <si>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</si>
  <si>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</si>
  <si>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</si>
  <si>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</si>
  <si>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</si>
  <si>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</si>
  <si>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</si>
  <si>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</si>
  <si>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</si>
  <si>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</si>
  <si>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</si>
  <si>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</si>
  <si>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</si>
  <si>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</si>
  <si>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</si>
  <si>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</si>
  <si>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</si>
  <si>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</si>
  <si>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</si>
  <si>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</si>
  <si>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</si>
  <si>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</si>
  <si>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</si>
  <si>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</si>
  <si>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</si>
  <si>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</si>
  <si>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</si>
  <si>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</si>
  <si>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</si>
  <si>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</si>
  <si>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</si>
  <si>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</si>
  <si>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</si>
  <si>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</si>
  <si>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</si>
  <si>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</si>
  <si>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</si>
  <si>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</si>
  <si>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</si>
  <si>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</si>
  <si>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</si>
  <si>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</si>
  <si>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</si>
  <si>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</si>
  <si>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</si>
  <si>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</si>
  <si>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</si>
  <si>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</si>
  <si>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</si>
  <si>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</si>
  <si>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</si>
  <si>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</si>
  <si>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</si>
  <si>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</si>
  <si>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</si>
  <si>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</si>
  <si>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</si>
  <si>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</si>
  <si>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</si>
  <si>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</si>
  <si>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</si>
  <si>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</si>
  <si>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</si>
  <si>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</si>
  <si>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</si>
  <si>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</si>
  <si>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</si>
  <si>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</si>
  <si>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</si>
  <si>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</si>
  <si>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</si>
  <si>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</si>
  <si>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</si>
  <si>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</si>
  <si>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</si>
  <si>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</si>
  <si>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</si>
  <si>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</si>
  <si>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</si>
  <si>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</si>
  <si>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</si>
  <si>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</si>
  <si>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</si>
  <si>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</si>
  <si>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</si>
  <si>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</si>
  <si>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</si>
  <si>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</si>
  <si>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</si>
  <si>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</si>
  <si>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</si>
  <si>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</si>
  <si>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</si>
  <si>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</si>
  <si>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</si>
  <si>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</si>
  <si>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</si>
  <si>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</si>
  <si>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</si>
  <si>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</si>
  <si>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</si>
  <si>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</si>
  <si>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</si>
  <si>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</si>
  <si>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</si>
  <si>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</si>
  <si>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</si>
  <si>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</si>
  <si>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</si>
  <si>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</si>
  <si>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</si>
  <si>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</si>
  <si>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</si>
  <si>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</si>
  <si>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</si>
  <si>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</si>
  <si>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</si>
  <si>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</si>
  <si>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</si>
  <si>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</si>
  <si>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</si>
  <si>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</si>
  <si>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</si>
  <si>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</si>
  <si>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</si>
  <si>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</si>
  <si>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</si>
  <si>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</si>
  <si>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</si>
  <si>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</si>
  <si>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</si>
  <si>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</si>
  <si>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</si>
  <si>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</si>
  <si>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</si>
  <si>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</si>
  <si>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</si>
  <si>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</si>
  <si>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</si>
  <si>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</si>
  <si>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</si>
  <si>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</si>
  <si>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</si>
  <si>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</si>
  <si>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</si>
  <si>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</si>
  <si>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</si>
  <si>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</si>
  <si>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</si>
  <si>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</si>
  <si>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</si>
  <si>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</si>
  <si>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</si>
  <si>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</si>
  <si>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</si>
  <si>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</si>
  <si>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</si>
  <si>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</si>
  <si>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</si>
  <si>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</si>
  <si>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</si>
  <si>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</si>
  <si>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</si>
  <si>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</si>
  <si>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</si>
  <si>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</si>
  <si>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</si>
  <si>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</si>
  <si>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</si>
  <si>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</si>
  <si>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</si>
  <si>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</si>
  <si>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</si>
  <si>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</si>
  <si>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</si>
  <si>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</si>
  <si>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</si>
  <si>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</si>
  <si>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</si>
  <si>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</si>
  <si>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</si>
  <si>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</si>
  <si>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</si>
  <si>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</si>
  <si>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</si>
  <si>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</si>
  <si>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</si>
  <si>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</si>
  <si>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</si>
  <si>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</si>
  <si>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</si>
  <si>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</si>
  <si>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</si>
  <si>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</si>
  <si>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</si>
  <si>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</si>
  <si>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</si>
  <si>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</si>
  <si>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</si>
  <si>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</si>
  <si>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</si>
  <si>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</si>
  <si>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</si>
  <si>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</si>
  <si>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</si>
  <si>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</si>
  <si>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</si>
  <si>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</si>
  <si>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</si>
  <si>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</si>
  <si>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</si>
  <si>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</si>
  <si>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</si>
  <si>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</si>
  <si>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</si>
  <si>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</si>
  <si>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</si>
  <si>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</si>
  <si>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</si>
  <si>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</si>
  <si>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</si>
  <si>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</si>
  <si>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</si>
  <si>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</si>
  <si>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</si>
  <si>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</si>
  <si>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</si>
  <si>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</si>
  <si>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</si>
  <si>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</si>
  <si>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</si>
  <si>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</si>
  <si>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</si>
  <si>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</si>
  <si>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</si>
  <si>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</si>
  <si>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</si>
  <si>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</si>
  <si>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</si>
  <si>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</si>
  <si>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</si>
  <si>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</si>
  <si>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</si>
  <si>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</si>
  <si>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</si>
  <si>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</si>
  <si>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</si>
  <si>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</si>
  <si>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</si>
  <si>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</si>
  <si>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</si>
  <si>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</si>
  <si>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</si>
  <si>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</si>
  <si>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</si>
  <si>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</si>
  <si>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</si>
  <si>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</si>
  <si>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</si>
  <si>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</si>
  <si>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</si>
  <si>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</si>
  <si>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</si>
  <si>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</si>
  <si>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</si>
  <si>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</si>
  <si>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</si>
  <si>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</si>
  <si>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</si>
  <si>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</si>
  <si>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</si>
  <si>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</si>
  <si>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</si>
  <si>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</si>
  <si>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</si>
  <si>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</si>
  <si>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</si>
  <si>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</si>
  <si>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</si>
  <si>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</si>
  <si>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</si>
  <si>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</si>
  <si>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</si>
  <si>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</si>
  <si>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</si>
  <si>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</si>
  <si>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</si>
  <si>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</si>
  <si>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</si>
  <si>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</si>
  <si>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</si>
  <si>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</si>
  <si>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</si>
  <si>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</si>
  <si>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</si>
  <si>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</si>
  <si>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</si>
  <si>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</si>
  <si>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</si>
  <si>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</si>
  <si>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</si>
  <si>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</si>
  <si>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</si>
  <si>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</si>
  <si>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</si>
  <si>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</si>
  <si>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</si>
  <si>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</si>
  <si>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</si>
  <si>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</si>
  <si>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</si>
  <si>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</si>
  <si>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</si>
  <si>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</si>
  <si>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</si>
  <si>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</si>
  <si>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</si>
  <si>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</si>
  <si>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</si>
  <si>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</si>
  <si>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</si>
  <si>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</si>
  <si>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</si>
  <si>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</si>
  <si>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</si>
  <si>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</si>
  <si>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</si>
  <si>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</si>
  <si>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</si>
  <si>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</si>
  <si>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</si>
  <si>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</si>
  <si>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</si>
  <si>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</si>
  <si>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</si>
  <si>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</si>
  <si>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</si>
  <si>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</si>
  <si>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</si>
  <si>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</si>
  <si>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</si>
  <si>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</si>
  <si>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</si>
  <si>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</si>
  <si>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</si>
  <si>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</si>
  <si>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</si>
  <si>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</si>
  <si>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</si>
  <si>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</si>
  <si>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</si>
  <si>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</si>
  <si>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</si>
  <si>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</si>
  <si>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</si>
  <si>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</si>
  <si>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</si>
  <si>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</si>
  <si>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</si>
  <si>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</si>
  <si>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</si>
  <si>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</si>
  <si>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</si>
  <si>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</si>
  <si>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</si>
  <si>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</si>
  <si>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</si>
  <si>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</si>
  <si>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</si>
  <si>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</si>
  <si>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</si>
  <si>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</si>
  <si>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</si>
  <si>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</si>
  <si>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</si>
  <si>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</si>
  <si>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</si>
  <si>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</si>
  <si>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</si>
  <si>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</si>
  <si>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</si>
  <si>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</si>
  <si>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</si>
  <si>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</si>
  <si>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</si>
  <si>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</si>
  <si>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</si>
  <si>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</si>
  <si>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</si>
  <si>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</si>
  <si>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</si>
  <si>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</si>
  <si>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</si>
  <si>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</si>
  <si>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</si>
  <si>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</si>
  <si>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</si>
  <si>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</si>
  <si>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</si>
  <si>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</si>
  <si>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</si>
  <si>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</si>
  <si>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</si>
  <si>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</si>
  <si>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</si>
  <si>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</si>
  <si>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</si>
  <si>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</si>
  <si>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</si>
  <si>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</si>
  <si>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</si>
  <si>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</si>
  <si>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</si>
  <si>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</si>
  <si>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</si>
  <si>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</si>
  <si>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</si>
  <si>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</si>
  <si>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</si>
  <si>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</si>
  <si>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</si>
  <si>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</si>
  <si>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</si>
  <si>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</si>
  <si>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</si>
  <si>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</si>
  <si>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</si>
  <si>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</si>
  <si>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</si>
  <si>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</si>
  <si>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</si>
  <si>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</si>
  <si>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</si>
  <si>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</si>
  <si>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</si>
  <si>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</si>
  <si>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</si>
  <si>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</si>
  <si>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</si>
  <si>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</si>
  <si>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</si>
  <si>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</si>
  <si>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</si>
  <si>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</si>
  <si>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</si>
  <si>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</si>
  <si>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</si>
  <si>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</si>
  <si>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</si>
  <si>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</si>
  <si>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</si>
  <si>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</si>
  <si>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</si>
  <si>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</si>
  <si>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</si>
  <si>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</si>
  <si>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</si>
  <si>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</si>
  <si>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</si>
  <si>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</si>
  <si>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</si>
  <si>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</si>
  <si>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</si>
  <si>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</si>
  <si>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</si>
  <si>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</si>
  <si>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</si>
  <si>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</si>
  <si>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</si>
  <si>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</si>
  <si>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</si>
  <si>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</si>
  <si>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</si>
  <si>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</si>
  <si>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</si>
  <si>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</si>
  <si>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</si>
  <si>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</si>
  <si>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</si>
  <si>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</si>
  <si>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</si>
  <si>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</si>
  <si>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</si>
  <si>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</si>
  <si>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</si>
  <si>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</si>
  <si>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</si>
  <si>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</si>
  <si>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</si>
  <si>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</si>
  <si>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</si>
  <si>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</si>
  <si>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</si>
  <si>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</si>
  <si>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</si>
  <si>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</si>
  <si>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</si>
  <si>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</si>
  <si>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</si>
  <si>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</si>
  <si>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</si>
  <si>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</si>
  <si>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</si>
  <si>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</si>
  <si>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</si>
  <si>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</si>
  <si>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</si>
  <si>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</si>
  <si>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</si>
  <si>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</si>
  <si>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</si>
  <si>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</si>
  <si>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</si>
  <si>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</si>
  <si>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</si>
  <si>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</si>
  <si>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</si>
  <si>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</si>
  <si>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</si>
  <si>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</si>
  <si>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</si>
  <si>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</si>
  <si>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</si>
  <si>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</si>
  <si>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</si>
  <si>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</si>
  <si>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</si>
  <si>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</si>
  <si>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</si>
  <si>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</si>
  <si>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</si>
  <si>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</si>
  <si>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</si>
  <si>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</si>
  <si>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</si>
  <si>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</si>
  <si>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</si>
  <si>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</si>
  <si>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</si>
  <si>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</si>
  <si>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</si>
  <si>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</si>
  <si>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</si>
  <si>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</si>
  <si>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</si>
  <si>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</si>
  <si>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</si>
  <si>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</si>
  <si>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</si>
  <si>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</si>
  <si>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</si>
  <si>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</si>
  <si>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</si>
  <si>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</si>
  <si>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</si>
  <si>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</si>
  <si>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</si>
  <si>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</si>
  <si>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</si>
  <si>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</si>
  <si>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</si>
  <si>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</si>
  <si>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</si>
  <si>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</si>
  <si>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</si>
  <si>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</si>
  <si>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</si>
  <si>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</si>
  <si>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</si>
  <si>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</si>
  <si>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</si>
  <si>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</si>
  <si>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</si>
  <si>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</si>
  <si>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</si>
  <si>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</si>
  <si>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</si>
  <si>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</si>
  <si>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</si>
  <si>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</si>
  <si>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</si>
  <si>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</si>
  <si>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</si>
  <si>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</si>
  <si>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</si>
  <si>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</si>
  <si>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</si>
  <si>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</si>
  <si>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</si>
  <si>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</si>
  <si>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</si>
  <si>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</si>
  <si>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</si>
  <si>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</si>
  <si>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</si>
  <si>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</si>
  <si>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</si>
  <si>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</si>
  <si>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</si>
  <si>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</si>
  <si>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</si>
  <si>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</si>
  <si>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</si>
  <si>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</si>
  <si>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</si>
  <si>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</si>
  <si>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</si>
  <si>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</si>
  <si>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</si>
  <si>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</si>
  <si>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</si>
  <si>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</si>
  <si>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</si>
  <si>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</si>
  <si>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</si>
  <si>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</si>
  <si>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</si>
  <si>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</si>
  <si>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</si>
  <si>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</si>
  <si>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</si>
  <si>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</si>
  <si>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</si>
  <si>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</si>
  <si>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</si>
  <si>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</si>
  <si>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</si>
  <si>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</si>
  <si>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</si>
  <si>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</si>
  <si>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</si>
  <si>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</si>
  <si>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</si>
  <si>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</si>
  <si>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</si>
  <si>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</si>
  <si>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</si>
  <si>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</si>
  <si>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</si>
  <si>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</si>
  <si>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</si>
  <si>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</si>
  <si>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</si>
  <si>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</si>
  <si>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</si>
  <si>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</si>
  <si>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</si>
  <si>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</si>
  <si>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</si>
  <si>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</si>
  <si>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</si>
  <si>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</si>
  <si>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</si>
  <si>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</si>
  <si>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</si>
  <si>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</si>
  <si>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</si>
  <si>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</si>
  <si>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</si>
  <si>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</si>
  <si>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</si>
  <si>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</si>
  <si>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</si>
  <si>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</si>
  <si>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</si>
  <si>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</si>
  <si>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</si>
  <si>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</si>
  <si>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</si>
  <si>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</si>
  <si>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</si>
  <si>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</si>
  <si>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</si>
  <si>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</si>
  <si>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</si>
  <si>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</si>
  <si>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</si>
  <si>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</si>
  <si>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</si>
  <si>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</si>
  <si>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</si>
  <si>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</si>
  <si>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</si>
  <si>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</si>
  <si>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</si>
  <si>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</si>
  <si>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</si>
  <si>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</si>
  <si>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</si>
  <si>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</si>
  <si>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</si>
  <si>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</si>
  <si>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</si>
  <si>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</si>
  <si>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</si>
  <si>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</si>
  <si>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</si>
  <si>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</si>
  <si>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</si>
  <si>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</si>
  <si>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</si>
  <si>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</si>
  <si>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</si>
  <si>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</si>
  <si>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</si>
  <si>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</si>
  <si>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</si>
  <si>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</si>
  <si>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</si>
  <si>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</si>
  <si>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</si>
  <si>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</si>
  <si>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</si>
  <si>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</si>
  <si>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</si>
  <si>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</si>
  <si>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</si>
  <si>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</si>
  <si>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</si>
  <si>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</si>
  <si>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</si>
  <si>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</si>
  <si>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</si>
  <si>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</si>
  <si>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</si>
  <si>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</si>
  <si>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</si>
  <si>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</si>
  <si>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</si>
  <si>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</si>
  <si>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</si>
  <si>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</si>
  <si>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</si>
  <si>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</si>
  <si>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</si>
  <si>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</si>
  <si>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</si>
  <si>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</si>
  <si>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</si>
  <si>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</si>
  <si>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</si>
  <si>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</si>
  <si>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</si>
  <si>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</si>
  <si>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</si>
  <si>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</si>
  <si>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</si>
  <si>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</si>
  <si>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</si>
  <si>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</si>
  <si>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</si>
  <si>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</si>
  <si>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</si>
  <si>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</si>
  <si>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</si>
  <si>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</si>
  <si>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</si>
  <si>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</si>
  <si>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</si>
  <si>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</si>
  <si>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</si>
  <si>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</si>
  <si>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</si>
  <si>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</si>
  <si>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</si>
  <si>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</si>
  <si>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</si>
  <si>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</si>
  <si>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</si>
  <si>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</si>
  <si>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</si>
  <si>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</si>
  <si>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</si>
  <si>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</si>
  <si>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</si>
  <si>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</si>
  <si>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</si>
  <si>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</si>
  <si>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</si>
  <si>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</si>
  <si>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</si>
  <si>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</si>
  <si>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</si>
  <si>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</si>
  <si>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</si>
  <si>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</si>
  <si>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</si>
  <si>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</si>
  <si>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</si>
  <si>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</si>
  <si>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</si>
  <si>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</si>
  <si>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</si>
  <si>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</si>
  <si>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</si>
  <si>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</si>
  <si>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</si>
  <si>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</si>
  <si>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</si>
  <si>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</si>
  <si>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</si>
  <si>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</si>
  <si>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</si>
  <si>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</si>
  <si>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</si>
  <si>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</si>
  <si>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</si>
  <si>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</si>
  <si>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</si>
  <si>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</si>
  <si>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</si>
  <si>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</si>
  <si>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</si>
  <si>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</si>
  <si>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</si>
  <si>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</si>
  <si>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</si>
  <si>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</si>
  <si>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</si>
  <si>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</si>
  <si>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</si>
  <si>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</si>
  <si>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</si>
  <si>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</si>
  <si>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</si>
  <si>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</si>
  <si>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</si>
  <si>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</si>
  <si>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</si>
  <si>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</si>
  <si>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</si>
  <si>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</si>
  <si>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</si>
  <si>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</si>
  <si>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</si>
  <si>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</si>
  <si>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</si>
  <si>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</si>
  <si>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</si>
  <si>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</si>
  <si>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</si>
  <si>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</si>
  <si>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</si>
  <si>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</si>
  <si>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</si>
  <si>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</si>
  <si>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</si>
  <si>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</si>
  <si>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</si>
  <si>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</si>
  <si>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</si>
  <si>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</si>
  <si>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</si>
  <si>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</si>
  <si>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</si>
  <si>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</si>
  <si>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</si>
  <si>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</si>
  <si>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</si>
  <si>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</si>
  <si>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</si>
  <si>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</si>
  <si>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</si>
  <si>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</si>
  <si>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</si>
  <si>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</si>
  <si>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</si>
  <si>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</si>
  <si>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</si>
  <si>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</si>
  <si>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</si>
  <si>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</si>
  <si>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</si>
  <si>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</si>
  <si>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</si>
  <si>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</si>
  <si>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</si>
  <si>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</si>
  <si>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</si>
  <si>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</si>
  <si>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</si>
  <si>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</si>
  <si>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</si>
  <si>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</si>
  <si>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</si>
  <si>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</si>
  <si>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</si>
  <si>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</si>
  <si>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</si>
  <si>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</si>
  <si>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</si>
  <si>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</si>
  <si>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</si>
  <si>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</si>
  <si>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</si>
  <si>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</si>
  <si>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</si>
  <si>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</si>
  <si>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</si>
  <si>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</si>
  <si>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</si>
  <si>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</si>
  <si>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</si>
  <si>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</si>
  <si>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</si>
  <si>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</si>
  <si>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</si>
  <si>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</si>
  <si>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</si>
  <si>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</si>
  <si>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</si>
  <si>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</si>
  <si>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</si>
  <si>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</si>
  <si>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</si>
  <si>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</si>
  <si>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</si>
  <si>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</si>
  <si>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</si>
  <si>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</si>
  <si>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</si>
  <si>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</si>
  <si>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</si>
  <si>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</si>
  <si>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</si>
  <si>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</si>
  <si>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</si>
  <si>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</si>
  <si>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</si>
  <si>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</si>
  <si>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</si>
  <si>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</si>
  <si>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</si>
  <si>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</si>
  <si>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</si>
  <si>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</si>
  <si>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</si>
  <si>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</si>
  <si>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</si>
  <si>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</si>
  <si>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</si>
  <si>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</si>
  <si>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</si>
  <si>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</si>
  <si>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</si>
  <si>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</si>
  <si>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</si>
  <si>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</si>
  <si>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</si>
  <si>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</si>
  <si>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</si>
  <si>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</si>
  <si>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</si>
  <si>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</si>
  <si>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</si>
  <si>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</si>
  <si>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</si>
  <si>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</si>
  <si>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</si>
  <si>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</si>
  <si>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</si>
  <si>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</si>
  <si>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</si>
  <si>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</si>
  <si>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</si>
  <si>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</si>
  <si>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</si>
  <si>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</si>
  <si>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</si>
  <si>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</si>
  <si>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</si>
  <si>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</si>
  <si>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</si>
  <si>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</si>
  <si>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</si>
  <si>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</si>
  <si>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</si>
  <si>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</si>
  <si>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</si>
  <si>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</si>
  <si>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</si>
  <si>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</si>
  <si>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</si>
  <si>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</si>
  <si>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</si>
  <si>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</si>
  <si>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</si>
  <si>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</si>
  <si>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</si>
  <si>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</si>
  <si>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</si>
  <si>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</si>
  <si>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</si>
  <si>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</si>
  <si>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</si>
  <si>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</si>
  <si>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</si>
  <si>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</si>
  <si>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</si>
  <si>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</si>
  <si>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</si>
  <si>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</si>
  <si>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</si>
  <si>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</si>
  <si>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</si>
  <si>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</si>
  <si>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</si>
  <si>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</si>
  <si>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</si>
  <si>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</si>
  <si>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</si>
  <si>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</si>
  <si>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</si>
  <si>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</si>
  <si>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</si>
  <si>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</si>
  <si>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</si>
  <si>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</si>
  <si>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</si>
  <si>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</si>
  <si>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</si>
  <si>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</si>
  <si>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</si>
  <si>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</si>
  <si>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</si>
  <si>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</si>
  <si>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</si>
  <si>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</si>
  <si>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</si>
  <si>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</si>
  <si>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</si>
  <si>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</si>
  <si>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</si>
  <si>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</si>
  <si>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</si>
  <si>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</si>
  <si>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</si>
  <si>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</si>
  <si>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</si>
  <si>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</si>
  <si>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</si>
  <si>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</si>
  <si>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</si>
  <si>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</si>
  <si>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</si>
  <si>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</si>
  <si>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</si>
  <si>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</si>
  <si>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</si>
  <si>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</si>
  <si>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</si>
  <si>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</si>
  <si>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</si>
  <si>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</si>
  <si>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</si>
  <si>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</si>
  <si>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</si>
  <si>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</si>
  <si>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</si>
  <si>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</si>
  <si>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</si>
  <si>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</si>
  <si>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</si>
  <si>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</si>
  <si>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</si>
  <si>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</si>
  <si>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</si>
  <si>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</si>
  <si>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</si>
  <si>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</si>
  <si>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</si>
  <si>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</si>
  <si>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</si>
  <si>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</si>
  <si>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</si>
  <si>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</si>
  <si>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</si>
  <si>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</si>
  <si>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</si>
  <si>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</si>
  <si>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</si>
  <si>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</si>
  <si>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</si>
  <si>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</si>
  <si>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</si>
  <si>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</si>
  <si>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</si>
  <si>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</si>
  <si>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</si>
  <si>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</si>
  <si>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</si>
  <si>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</si>
  <si>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</si>
  <si>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</si>
  <si>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</si>
  <si>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</si>
  <si>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</si>
  <si>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</si>
  <si>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</si>
  <si>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</si>
  <si>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</si>
  <si>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</si>
  <si>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</si>
  <si>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</si>
  <si>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</si>
  <si>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</si>
  <si>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</si>
  <si>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</si>
  <si>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</si>
  <si>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</si>
  <si>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</si>
  <si>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</si>
  <si>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</si>
  <si>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</si>
  <si>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</si>
  <si>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</si>
  <si>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</si>
  <si>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</si>
  <si>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</si>
  <si>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</si>
  <si>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</si>
  <si>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</si>
  <si>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</si>
  <si>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</si>
  <si>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</si>
  <si>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</si>
  <si>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</si>
  <si>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</si>
  <si>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</si>
  <si>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</si>
  <si>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</si>
  <si>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</si>
  <si>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</si>
  <si>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</si>
  <si>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</si>
  <si>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</si>
  <si>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</si>
  <si>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</si>
  <si>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</si>
  <si>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</si>
  <si>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</si>
  <si>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</si>
  <si>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</si>
  <si>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</si>
  <si>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</si>
  <si>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</si>
  <si>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</si>
  <si>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</si>
  <si>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</si>
  <si>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</si>
  <si>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</si>
  <si>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</si>
  <si>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</si>
  <si>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</si>
  <si>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</si>
  <si>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</si>
  <si>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</si>
  <si>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</si>
  <si>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</si>
  <si>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</si>
  <si>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</si>
  <si>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</si>
  <si>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</si>
  <si>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</si>
  <si>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</si>
  <si>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</si>
  <si>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</si>
  <si>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</si>
  <si>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</si>
  <si>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</si>
  <si>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</si>
  <si>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</si>
  <si>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</si>
  <si>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</si>
  <si>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</si>
  <si>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</si>
  <si>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</si>
  <si>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</si>
  <si>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</si>
  <si>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</si>
  <si>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</si>
  <si>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</si>
  <si>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</si>
  <si>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</si>
  <si>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</si>
  <si>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</si>
  <si>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</si>
  <si>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</si>
  <si>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</si>
  <si>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</si>
  <si>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</si>
  <si>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</si>
  <si>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</si>
  <si>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</si>
  <si>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</si>
  <si>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</si>
  <si>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</si>
  <si>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</si>
  <si>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</si>
  <si>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</si>
  <si>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</si>
  <si>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</si>
  <si>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</si>
  <si>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</si>
  <si>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</si>
  <si>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</si>
  <si>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</si>
  <si>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</si>
  <si>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</si>
  <si>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</si>
  <si>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</si>
  <si>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</si>
  <si>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</si>
  <si>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</si>
  <si>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</si>
  <si>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</si>
  <si>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</si>
  <si>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</si>
  <si>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</si>
  <si>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</si>
  <si>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</si>
  <si>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</si>
  <si>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</si>
  <si>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</si>
  <si>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</si>
  <si>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</si>
  <si>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</si>
  <si>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</si>
  <si>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</si>
  <si>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</si>
  <si>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</si>
  <si>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</si>
  <si>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</si>
  <si>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</si>
  <si>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</si>
  <si>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</si>
  <si>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</si>
  <si>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</si>
  <si>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</si>
  <si>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</si>
  <si>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</si>
  <si>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</si>
  <si>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</si>
  <si>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</si>
  <si>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</si>
  <si>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</si>
  <si>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</si>
  <si>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</si>
  <si>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</si>
  <si>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</si>
  <si>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</si>
  <si>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</si>
  <si>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</si>
  <si>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</si>
  <si>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</si>
  <si>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</si>
  <si>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</si>
  <si>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</si>
  <si>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</si>
  <si>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</si>
  <si>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</si>
  <si>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</si>
  <si>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</si>
  <si>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</si>
  <si>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</si>
  <si>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</si>
  <si>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</si>
  <si>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</si>
  <si>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</si>
  <si>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</si>
  <si>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</si>
  <si>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</si>
  <si>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</si>
  <si>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</si>
  <si>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</si>
  <si>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</si>
  <si>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</si>
  <si>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</si>
  <si>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</si>
  <si>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</si>
  <si>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</si>
  <si>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</si>
  <si>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</si>
  <si>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</si>
  <si>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</si>
  <si>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</si>
  <si>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</si>
  <si>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</si>
  <si>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</si>
  <si>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</si>
  <si>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</si>
  <si>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</si>
  <si>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</si>
  <si>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</si>
  <si>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</si>
  <si>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</si>
  <si>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</si>
  <si>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</si>
  <si>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</si>
  <si>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</si>
  <si>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</si>
  <si>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</si>
  <si>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</si>
  <si>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</si>
  <si>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</si>
  <si>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</si>
  <si>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</si>
  <si>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</si>
  <si>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</si>
  <si>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</si>
  <si>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</si>
  <si>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</si>
  <si>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</si>
  <si>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</si>
  <si>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</si>
  <si>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</si>
  <si>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</si>
  <si>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</si>
  <si>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</si>
  <si>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</si>
  <si>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</si>
  <si>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</si>
  <si>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</si>
  <si>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</si>
  <si>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</si>
  <si>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</si>
  <si>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</si>
  <si>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</si>
  <si>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</si>
  <si>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</si>
  <si>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</si>
  <si>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</si>
  <si>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</si>
  <si>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</si>
  <si>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</si>
  <si>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</si>
  <si>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</si>
  <si>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</si>
  <si>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</si>
  <si>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</si>
  <si>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</si>
  <si>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</si>
  <si>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</si>
  <si>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</si>
  <si>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</si>
  <si>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</si>
  <si>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</si>
  <si>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</si>
  <si>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</si>
  <si>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</si>
  <si>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</si>
  <si>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</si>
  <si>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</si>
  <si>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</si>
  <si>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</si>
  <si>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</si>
  <si>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</si>
  <si>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</si>
  <si>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</si>
  <si>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</si>
  <si>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</si>
  <si>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</si>
  <si>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</si>
  <si>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</si>
  <si>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</si>
  <si>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</si>
  <si>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</si>
  <si>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</si>
  <si>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</si>
  <si>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</si>
  <si>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</si>
  <si>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</si>
  <si>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</si>
  <si>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</si>
  <si>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</si>
  <si>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</si>
  <si>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</si>
  <si>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</si>
  <si>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</si>
  <si>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</si>
  <si>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</si>
  <si>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</si>
  <si>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</si>
  <si>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</si>
  <si>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</si>
  <si>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</si>
  <si>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</si>
  <si>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</si>
  <si>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</si>
  <si>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</si>
  <si>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</si>
  <si>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</si>
  <si>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</si>
  <si>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</si>
  <si>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</si>
  <si>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</si>
  <si>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</si>
  <si>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</si>
  <si>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</si>
  <si>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</si>
  <si>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</si>
  <si>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</si>
  <si>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</si>
  <si>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</si>
  <si>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</si>
  <si>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</si>
  <si>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</si>
  <si>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</si>
  <si>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</si>
  <si>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</si>
  <si>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</si>
  <si>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</si>
  <si>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</si>
  <si>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</si>
  <si>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</si>
  <si>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</si>
  <si>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</si>
  <si>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</si>
  <si>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</si>
  <si>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</si>
  <si>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</si>
  <si>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</si>
  <si>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</si>
  <si>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</si>
  <si>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</si>
  <si>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</si>
  <si>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</si>
  <si>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</si>
  <si>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</si>
  <si>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</si>
  <si>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</si>
  <si>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</si>
  <si>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</si>
  <si>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</si>
  <si>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</si>
  <si>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</si>
  <si>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</si>
  <si>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</si>
  <si>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</si>
  <si>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</si>
  <si>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</si>
  <si>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</si>
  <si>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</si>
  <si>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</si>
  <si>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</si>
  <si>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</si>
  <si>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</si>
  <si>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</si>
  <si>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</si>
  <si>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</si>
  <si>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</si>
  <si>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</si>
  <si>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</si>
  <si>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</si>
  <si>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</si>
  <si>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</si>
  <si>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</si>
  <si>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</si>
  <si>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</si>
  <si>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</si>
  <si>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</si>
  <si>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</si>
  <si>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</si>
  <si>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</si>
  <si>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</si>
  <si>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</si>
  <si>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</si>
  <si>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</si>
  <si>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</si>
  <si>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</si>
  <si>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</si>
  <si>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</si>
  <si>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</si>
  <si>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</si>
  <si>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</si>
  <si>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</si>
  <si>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</si>
  <si>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</si>
  <si>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</si>
  <si>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</si>
  <si>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</si>
  <si>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</si>
  <si>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</si>
  <si>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</si>
  <si>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</si>
  <si>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</si>
  <si>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</si>
  <si>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</si>
  <si>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</si>
  <si>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</si>
  <si>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</si>
  <si>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</si>
  <si>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</si>
  <si>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</si>
  <si>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</si>
  <si>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</si>
  <si>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</si>
  <si>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</si>
  <si>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</si>
  <si>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</si>
  <si>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</si>
  <si>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</si>
  <si>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</si>
  <si>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</si>
  <si>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</si>
  <si>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</si>
  <si>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</si>
  <si>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</si>
  <si>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</si>
  <si>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</si>
  <si>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</si>
  <si>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</si>
  <si>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</si>
  <si>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</si>
  <si>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</si>
  <si>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</si>
  <si>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</si>
  <si>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</si>
  <si>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</si>
  <si>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</si>
  <si>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</si>
  <si>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</si>
  <si>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</si>
  <si>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</si>
  <si>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</si>
  <si>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</si>
  <si>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</si>
  <si>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</si>
  <si>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</si>
  <si>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</si>
  <si>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</si>
  <si>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</si>
  <si>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</si>
  <si>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</si>
  <si>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</si>
  <si>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</si>
  <si>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</si>
  <si>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</si>
  <si>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</si>
  <si>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</si>
  <si>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</si>
  <si>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</si>
  <si>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</si>
  <si>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</si>
  <si>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</si>
  <si>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</si>
  <si>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</si>
  <si>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</si>
  <si>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</si>
  <si>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</si>
  <si>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</si>
  <si>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</si>
  <si>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</si>
  <si>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</si>
  <si>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</si>
  <si>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</si>
  <si>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</si>
  <si>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</si>
  <si>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</si>
  <si>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</si>
  <si>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</si>
  <si>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</si>
  <si>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</si>
  <si>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</si>
  <si>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</si>
  <si>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</si>
  <si>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</si>
  <si>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</si>
  <si>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</si>
  <si>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</si>
  <si>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</si>
  <si>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</si>
  <si>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</si>
  <si>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</si>
  <si>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</si>
  <si>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</si>
  <si>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</si>
  <si>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</si>
  <si>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</si>
  <si>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</si>
  <si>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</si>
  <si>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</si>
  <si>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</si>
  <si>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</si>
  <si>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</si>
  <si>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</si>
  <si>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</si>
  <si>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</si>
  <si>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</si>
  <si>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</si>
  <si>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</si>
  <si>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</si>
  <si>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</si>
  <si>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</si>
  <si>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</si>
  <si>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</si>
  <si>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</si>
  <si>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</si>
  <si>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</si>
  <si>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</si>
  <si>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</si>
  <si>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</si>
  <si>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</si>
  <si>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</si>
  <si>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</si>
  <si>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</si>
  <si>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</si>
  <si>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</si>
  <si>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</si>
  <si>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</si>
  <si>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</si>
  <si>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</si>
  <si>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</si>
  <si>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</si>
  <si>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</si>
  <si>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</si>
  <si>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</si>
  <si>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</si>
  <si>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</si>
  <si>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</si>
  <si>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</si>
  <si>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</si>
  <si>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</si>
  <si>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</si>
  <si>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</si>
  <si>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</si>
  <si>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</si>
  <si>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</si>
  <si>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</si>
  <si>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</si>
  <si>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</si>
  <si>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</si>
  <si>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</si>
  <si>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</si>
  <si>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</si>
  <si>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</si>
  <si>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</si>
  <si>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</si>
  <si>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</si>
  <si>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</si>
  <si>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</si>
  <si>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</si>
  <si>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</si>
  <si>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</si>
  <si>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</si>
  <si>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</si>
  <si>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</si>
  <si>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</si>
  <si>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</si>
  <si>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</si>
  <si>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</si>
  <si>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</si>
  <si>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</si>
  <si>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</si>
  <si>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</si>
  <si>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</si>
  <si>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</si>
  <si>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</si>
  <si>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</si>
  <si>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</si>
  <si>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</si>
  <si>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</si>
  <si>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</si>
  <si>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</si>
  <si>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</si>
  <si>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</si>
  <si>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</si>
  <si>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</si>
  <si>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</si>
  <si>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</si>
  <si>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</si>
  <si>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</si>
  <si>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</si>
  <si>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</si>
  <si>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</si>
  <si>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</si>
  <si>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</si>
  <si>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</si>
  <si>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</si>
  <si>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</si>
  <si>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</si>
  <si>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</si>
  <si>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</si>
  <si>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</si>
  <si>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</si>
  <si>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</si>
  <si>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</si>
  <si>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</si>
  <si>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</si>
  <si>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</si>
  <si>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</si>
  <si>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</si>
  <si>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</si>
  <si>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</si>
  <si>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</si>
  <si>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</si>
  <si>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</si>
  <si>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</si>
  <si>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</si>
  <si>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</si>
  <si>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</si>
  <si>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</si>
  <si>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</si>
  <si>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</si>
  <si>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</si>
  <si>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</si>
  <si>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</si>
  <si>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</si>
  <si>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</si>
  <si>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</si>
  <si>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</si>
  <si>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</si>
  <si>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</si>
  <si>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</si>
  <si>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</si>
  <si>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</si>
  <si>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</si>
  <si>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</si>
  <si>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</si>
  <si>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</si>
  <si>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</si>
  <si>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</si>
  <si>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</si>
  <si>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</si>
  <si>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</si>
  <si>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</si>
  <si>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</si>
  <si>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</si>
  <si>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</si>
  <si>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</si>
  <si>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</si>
  <si>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</si>
  <si>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</si>
  <si>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</si>
  <si>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</si>
  <si>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</si>
  <si>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</si>
  <si>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</si>
  <si>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</si>
  <si>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</si>
  <si>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</si>
  <si>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</si>
  <si>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</si>
  <si>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</si>
  <si>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</si>
  <si>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</si>
  <si>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</si>
  <si>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</si>
  <si>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</si>
  <si>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</si>
  <si>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</si>
  <si>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</si>
  <si>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</si>
  <si>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</si>
  <si>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</si>
  <si>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</si>
  <si>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</si>
  <si>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</si>
  <si>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</si>
  <si>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</si>
  <si>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</si>
  <si>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</si>
  <si>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</si>
  <si>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</si>
  <si>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</si>
  <si>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</si>
  <si>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</si>
  <si>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</si>
  <si>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</si>
  <si>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</si>
  <si>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</si>
  <si>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</si>
  <si>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</si>
  <si>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</si>
  <si>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</si>
  <si>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</si>
  <si>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</si>
  <si>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</si>
  <si>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</si>
  <si>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</si>
  <si>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</si>
  <si>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</si>
  <si>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</si>
  <si>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</si>
  <si>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</si>
  <si>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</si>
  <si>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</si>
  <si>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</si>
  <si>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</si>
  <si>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</si>
  <si>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</si>
  <si>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</si>
  <si>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</si>
  <si>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</si>
  <si>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</si>
  <si>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</si>
  <si>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</si>
  <si>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</si>
  <si>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</si>
  <si>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</si>
  <si>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</si>
  <si>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</si>
  <si>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</si>
  <si>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</si>
  <si>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</si>
  <si>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</si>
  <si>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</si>
  <si>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</si>
  <si>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</si>
  <si>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</si>
  <si>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</si>
  <si>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</si>
  <si>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</si>
  <si>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</si>
  <si>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</si>
  <si>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</si>
  <si>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</si>
  <si>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</si>
  <si>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</si>
  <si>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</si>
  <si>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</si>
  <si>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</si>
  <si>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</si>
  <si>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</si>
  <si>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</si>
  <si>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</si>
  <si>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</si>
  <si>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</si>
  <si>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</si>
  <si>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</si>
  <si>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</si>
  <si>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</si>
  <si>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</si>
  <si>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</si>
  <si>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</si>
  <si>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</si>
  <si>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</si>
  <si>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</si>
  <si>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</si>
  <si>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</si>
  <si>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</si>
  <si>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</si>
  <si>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</si>
  <si>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</si>
  <si>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</si>
  <si>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</si>
  <si>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</si>
  <si>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</si>
  <si>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</si>
  <si>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</si>
  <si>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</si>
  <si>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</si>
  <si>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</si>
  <si>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</si>
  <si>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</si>
  <si>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</si>
  <si>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</si>
  <si>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</si>
  <si>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</si>
  <si>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</si>
  <si>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</si>
  <si>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</si>
  <si>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</si>
  <si>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</si>
  <si>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</si>
  <si>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</si>
  <si>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</si>
  <si>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</si>
  <si>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</si>
  <si>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</si>
  <si>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</si>
  <si>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</si>
  <si>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</si>
  <si>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</si>
  <si>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</si>
  <si>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</si>
  <si>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</si>
  <si>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</si>
  <si>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</si>
  <si>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</si>
  <si>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</si>
  <si>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</si>
  <si>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</si>
  <si>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</si>
  <si>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</si>
  <si>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</si>
  <si>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</si>
  <si>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</si>
  <si>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</si>
  <si>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</si>
  <si>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</si>
  <si>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</si>
  <si>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</si>
  <si>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</si>
  <si>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</si>
  <si>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</si>
  <si>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</si>
  <si>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</si>
  <si>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</si>
  <si>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</si>
  <si>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</si>
  <si>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</si>
  <si>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</si>
  <si>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</si>
  <si>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</si>
  <si>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</si>
  <si>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</si>
  <si>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</si>
  <si>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</si>
  <si>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</si>
  <si>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</si>
  <si>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</si>
  <si>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</si>
  <si>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</si>
  <si>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</si>
  <si>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</si>
  <si>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</si>
  <si>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</si>
  <si>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</si>
  <si>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</si>
  <si>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</si>
  <si>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</si>
  <si>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</si>
  <si>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</si>
  <si>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</si>
  <si>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</si>
  <si>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</si>
  <si>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</si>
  <si>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</si>
  <si>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</si>
  <si>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</si>
  <si>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</si>
  <si>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</si>
  <si>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</si>
  <si>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</si>
  <si>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</si>
  <si>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</si>
  <si>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</si>
  <si>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</si>
  <si>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</si>
  <si>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</si>
  <si>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</si>
  <si>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</si>
  <si>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</si>
  <si>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</si>
  <si>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</si>
  <si>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</si>
  <si>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</si>
  <si>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</si>
  <si>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</si>
  <si>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</si>
  <si>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</si>
  <si>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</si>
  <si>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</si>
  <si>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</si>
  <si>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</si>
  <si>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</si>
  <si>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</si>
  <si>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</si>
  <si>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</si>
  <si>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</si>
  <si>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</si>
  <si>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</si>
  <si>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</si>
  <si>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</si>
  <si>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</si>
  <si>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</si>
  <si>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</si>
  <si>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</si>
  <si>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</si>
  <si>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</si>
  <si>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</si>
  <si>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</si>
  <si>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</si>
  <si>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</si>
  <si>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</si>
  <si>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</si>
  <si>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</si>
  <si>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</si>
  <si>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</si>
  <si>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</si>
  <si>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</si>
  <si>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</si>
  <si>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</si>
  <si>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</si>
  <si>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</si>
  <si>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</si>
  <si>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</si>
  <si>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</si>
  <si>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</si>
  <si>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</si>
  <si>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</si>
  <si>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</si>
  <si>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</si>
  <si>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</si>
  <si>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</si>
  <si>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</si>
  <si>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</si>
  <si>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</si>
  <si>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</si>
  <si>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</si>
  <si>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</si>
  <si>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</si>
  <si>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</si>
  <si>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</si>
  <si>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</si>
  <si>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</si>
  <si>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</si>
  <si>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</si>
  <si>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</si>
  <si>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</si>
  <si>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</si>
  <si>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</si>
  <si>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</si>
  <si>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</si>
  <si>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</si>
  <si>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</si>
  <si>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</si>
  <si>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</si>
  <si>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</si>
  <si>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</si>
  <si>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</si>
  <si>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</si>
  <si>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</si>
  <si>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</si>
  <si>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</si>
  <si>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</si>
  <si>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</si>
  <si>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</si>
  <si>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</si>
  <si>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</si>
  <si>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</si>
  <si>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</si>
  <si>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</si>
  <si>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</si>
  <si>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</si>
  <si>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</si>
  <si>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</si>
  <si>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</si>
  <si>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</si>
  <si>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</si>
  <si>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</si>
  <si>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</si>
  <si>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</si>
  <si>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</si>
  <si>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</si>
  <si>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</si>
  <si>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</si>
  <si>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</si>
  <si>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</si>
  <si>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</si>
  <si>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</si>
  <si>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</si>
  <si>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</si>
  <si>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</si>
  <si>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</si>
  <si>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</si>
  <si>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</si>
  <si>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</si>
  <si>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</si>
  <si>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</si>
  <si>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</si>
  <si>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</si>
  <si>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</si>
  <si>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</si>
  <si>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</si>
  <si>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</si>
  <si>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</si>
  <si>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</si>
  <si>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</si>
  <si>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</si>
  <si>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</si>
  <si>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</si>
  <si>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</si>
  <si>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</si>
  <si>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</si>
  <si>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</si>
  <si>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</si>
  <si>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</si>
  <si>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</si>
  <si>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</si>
  <si>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</si>
  <si>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</si>
  <si>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</si>
  <si>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</si>
  <si>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</si>
  <si>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</si>
  <si>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</si>
  <si>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</si>
  <si>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</si>
  <si>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</si>
  <si>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</si>
  <si>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</si>
  <si>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</si>
  <si>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</si>
  <si>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</si>
  <si>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</si>
  <si>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</si>
  <si>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</si>
  <si>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</si>
  <si>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</si>
  <si>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</si>
  <si>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</si>
  <si>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</si>
  <si>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</si>
  <si>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</si>
  <si>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</si>
  <si>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</si>
  <si>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</si>
  <si>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</si>
  <si>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</si>
  <si>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</si>
  <si>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</si>
  <si>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</si>
  <si>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</si>
  <si>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</si>
  <si>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</si>
  <si>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</si>
  <si>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</si>
  <si>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</si>
  <si>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</si>
  <si>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</si>
  <si>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</si>
  <si>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</si>
  <si>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</si>
  <si>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</si>
  <si>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</si>
  <si>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</si>
  <si>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</si>
  <si>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</si>
  <si>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</si>
  <si>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</si>
  <si>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</si>
  <si>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</si>
  <si>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</si>
  <si>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</si>
  <si>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</si>
  <si>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</si>
  <si>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</si>
  <si>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</si>
  <si>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</si>
  <si>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</si>
  <si>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</si>
  <si>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</si>
  <si>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</si>
  <si>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</si>
  <si>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</si>
  <si>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</si>
  <si>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</si>
  <si>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</si>
  <si>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</si>
  <si>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</si>
  <si>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</si>
  <si>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</si>
  <si>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</si>
  <si>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</si>
  <si>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</si>
  <si>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</si>
  <si>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</si>
  <si>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</si>
  <si>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</si>
  <si>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</si>
  <si>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</si>
  <si>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</si>
  <si>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</si>
  <si>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</si>
  <si>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</si>
  <si>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</si>
  <si>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</si>
  <si>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</si>
  <si>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</si>
  <si>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</si>
  <si>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</si>
  <si>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</si>
  <si>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</si>
  <si>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</si>
  <si>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</si>
  <si>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</si>
  <si>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</si>
  <si>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</si>
  <si>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</si>
  <si>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</si>
  <si>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</si>
  <si>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</si>
  <si>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</si>
  <si>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</si>
  <si>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</si>
  <si>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</si>
  <si>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</si>
  <si>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</si>
  <si>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</si>
  <si>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</si>
  <si>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</si>
  <si>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</si>
  <si>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</si>
  <si>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</si>
  <si>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</si>
  <si>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</si>
  <si>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</si>
  <si>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</si>
  <si>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</si>
  <si>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</si>
  <si>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</si>
  <si>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</si>
  <si>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</si>
  <si>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</si>
  <si>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</si>
  <si>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</si>
  <si>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</si>
  <si>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</si>
  <si>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</si>
  <si>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</si>
  <si>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</si>
  <si>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</si>
  <si>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</si>
  <si>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</si>
  <si>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</si>
  <si>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</si>
  <si>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</si>
  <si>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</si>
  <si>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</si>
  <si>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</si>
  <si>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</si>
  <si>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</si>
  <si>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</si>
  <si>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</si>
  <si>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</si>
  <si>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</si>
  <si>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</si>
  <si>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</si>
  <si>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</si>
  <si>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</si>
  <si>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</si>
  <si>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</si>
  <si>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</si>
  <si>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</si>
  <si>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</si>
  <si>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</si>
  <si>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</si>
  <si>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</si>
  <si>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</si>
  <si>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</si>
  <si>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</si>
  <si>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</si>
  <si>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</si>
  <si>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</si>
  <si>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</si>
  <si>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</si>
  <si>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</si>
  <si>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</si>
  <si>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</si>
  <si>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</si>
  <si>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</si>
  <si>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</si>
  <si>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</si>
  <si>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</si>
  <si>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</si>
  <si>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</si>
  <si>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</si>
  <si>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</si>
  <si>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</si>
  <si>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</si>
  <si>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</si>
  <si>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</si>
  <si>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</si>
  <si>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</si>
  <si>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</si>
  <si>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</si>
  <si>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</si>
  <si>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</si>
  <si>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</si>
  <si>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</si>
  <si>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</si>
  <si>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</si>
  <si>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</si>
  <si>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</si>
  <si>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</si>
  <si>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</si>
  <si>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</si>
  <si>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</si>
  <si>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</si>
  <si>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</si>
  <si>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</si>
  <si>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</si>
  <si>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</si>
  <si>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</si>
  <si>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</si>
  <si>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</si>
  <si>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</si>
  <si>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</si>
  <si>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</si>
  <si>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</si>
  <si>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</si>
  <si>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</si>
  <si>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</si>
  <si>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</si>
  <si>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</si>
  <si>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</si>
  <si>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</si>
  <si>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</si>
  <si>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</si>
  <si>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</si>
  <si>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</si>
  <si>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</si>
  <si>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</si>
  <si>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</si>
  <si>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</si>
  <si>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</si>
  <si>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</si>
  <si>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</si>
  <si>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</si>
  <si>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</si>
  <si>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</si>
  <si>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</si>
  <si>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</si>
  <si>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</si>
  <si>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</si>
  <si>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</si>
  <si>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</si>
  <si>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</si>
  <si>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</si>
  <si>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</si>
  <si>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</si>
  <si>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</si>
  <si>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</si>
  <si>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</si>
  <si>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</si>
  <si>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</si>
  <si>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</si>
  <si>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</si>
  <si>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</si>
  <si>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</si>
  <si>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</si>
  <si>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</si>
  <si>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</si>
  <si>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</si>
  <si>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</si>
  <si>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</si>
  <si>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</si>
  <si>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</si>
  <si>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</si>
  <si>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</si>
  <si>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</si>
  <si>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</si>
  <si>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</si>
  <si>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</si>
  <si>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</si>
  <si>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</si>
  <si>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</si>
  <si>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</si>
  <si>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</si>
  <si>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</si>
  <si>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</si>
  <si>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</si>
  <si>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</si>
  <si>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</si>
  <si>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</si>
  <si>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</si>
  <si>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</si>
  <si>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</si>
  <si>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</si>
  <si>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</si>
  <si>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</si>
  <si>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</si>
  <si>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</si>
  <si>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</si>
  <si>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</si>
  <si>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</si>
  <si>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</si>
  <si>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</si>
  <si>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</si>
  <si>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</si>
  <si>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</si>
  <si>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</si>
  <si>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</si>
  <si>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</si>
  <si>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</si>
  <si>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</si>
  <si>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</si>
  <si>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</si>
  <si>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</si>
  <si>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</si>
  <si>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</si>
  <si>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</si>
  <si>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</si>
  <si>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</si>
  <si>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</si>
  <si>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</si>
  <si>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</si>
  <si>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</si>
  <si>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</si>
  <si>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</si>
  <si>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</si>
  <si>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</si>
  <si>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</si>
  <si>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</si>
  <si>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</si>
  <si>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</si>
  <si>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</si>
  <si>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</si>
  <si>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</si>
  <si>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</si>
  <si>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</si>
  <si>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</si>
  <si>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</si>
  <si>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</si>
  <si>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</si>
  <si>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</si>
  <si>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</si>
  <si>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</si>
  <si>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</si>
  <si>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</si>
  <si>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</si>
  <si>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</si>
  <si>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</si>
  <si>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</si>
  <si>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</si>
  <si>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</si>
  <si>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</si>
  <si>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</si>
  <si>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</si>
  <si>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</si>
  <si>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</si>
  <si>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</si>
  <si>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</si>
  <si>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</si>
  <si>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</si>
  <si>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</si>
  <si>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</si>
  <si>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</si>
  <si>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</si>
  <si>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</si>
  <si>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</si>
  <si>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</si>
  <si>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</si>
  <si>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</si>
  <si>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</si>
  <si>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</si>
  <si>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</si>
  <si>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</si>
  <si>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</si>
  <si>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</si>
  <si>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</si>
  <si>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</si>
  <si>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</si>
  <si>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</si>
  <si>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</si>
  <si>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</si>
  <si>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</si>
  <si>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</si>
  <si>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</si>
  <si>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</si>
  <si>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</si>
  <si>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</si>
  <si>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</si>
  <si>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</si>
  <si>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</si>
  <si>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</si>
  <si>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</si>
  <si>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</si>
  <si>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</si>
  <si>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</si>
  <si>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</si>
  <si>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</si>
  <si>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</si>
  <si>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</si>
  <si>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</si>
  <si>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</si>
  <si>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</si>
  <si>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</si>
  <si>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</si>
  <si>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</si>
  <si>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</si>
  <si>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</si>
  <si>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</si>
  <si>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</si>
  <si>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</si>
  <si>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</si>
  <si>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</si>
  <si>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</si>
  <si>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</si>
  <si>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</si>
  <si>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</si>
  <si>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</si>
  <si>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</si>
  <si>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</si>
  <si>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</si>
  <si>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</si>
  <si>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</si>
  <si>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</si>
  <si>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</si>
  <si>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</si>
  <si>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</si>
  <si>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</si>
  <si>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</si>
  <si>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</si>
  <si>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</si>
  <si>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</si>
  <si>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</si>
  <si>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</si>
  <si>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</si>
  <si>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</si>
  <si>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</si>
  <si>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</si>
  <si>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</si>
  <si>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</si>
  <si>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</si>
  <si>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</si>
  <si>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</si>
  <si>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</si>
  <si>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</si>
  <si>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</si>
  <si>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</si>
  <si>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</si>
  <si>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</si>
  <si>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</si>
  <si>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</si>
  <si>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</si>
  <si>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</si>
  <si>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</si>
  <si>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</si>
  <si>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</si>
  <si>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</si>
  <si>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</si>
  <si>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</si>
  <si>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</si>
  <si>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</si>
  <si>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</si>
  <si>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</si>
  <si>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</si>
  <si>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</si>
  <si>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</si>
  <si>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</si>
  <si>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</si>
  <si>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</si>
  <si>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</si>
  <si>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</si>
  <si>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</si>
  <si>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</si>
  <si>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</si>
  <si>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</si>
  <si>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</si>
  <si>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</si>
  <si>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</si>
  <si>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</si>
  <si>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</si>
  <si>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</si>
  <si>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</si>
  <si>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</si>
  <si>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</si>
  <si>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</si>
  <si>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</si>
  <si>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</si>
  <si>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</si>
  <si>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</si>
  <si>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</si>
  <si>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</si>
  <si>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</si>
  <si>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</si>
  <si>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</si>
  <si>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</si>
  <si>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</si>
  <si>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</si>
  <si>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</si>
  <si>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</si>
  <si>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</si>
  <si>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</si>
  <si>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</si>
  <si>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</si>
  <si>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</si>
  <si>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</si>
  <si>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</si>
  <si>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</si>
  <si>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</si>
  <si>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</si>
  <si>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</si>
  <si>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</si>
  <si>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</si>
  <si>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</si>
  <si>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</si>
  <si>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</si>
  <si>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</si>
  <si>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</si>
  <si>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</si>
  <si>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</si>
  <si>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</si>
  <si>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</si>
  <si>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</si>
  <si>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</si>
  <si>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</si>
  <si>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</si>
  <si>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</si>
  <si>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</si>
  <si>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</si>
  <si>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</si>
  <si>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</si>
  <si>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</si>
  <si>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</si>
  <si>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</si>
  <si>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</si>
  <si>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</si>
  <si>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</si>
  <si>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</si>
  <si>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</si>
  <si>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</si>
  <si>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</si>
  <si>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</si>
  <si>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</si>
  <si>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</si>
  <si>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</si>
  <si>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</si>
  <si>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</si>
  <si>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</si>
  <si>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</si>
  <si>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</si>
  <si>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</si>
  <si>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</si>
  <si>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</si>
  <si>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</si>
  <si>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</si>
  <si>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</si>
  <si>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</si>
  <si>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</si>
  <si>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</si>
  <si>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</si>
  <si>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</si>
  <si>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</si>
  <si>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</si>
  <si>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</si>
  <si>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</si>
  <si>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</si>
  <si>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</si>
  <si>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</si>
  <si>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</si>
  <si>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</si>
  <si>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</si>
  <si>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</si>
  <si>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</si>
  <si>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</si>
  <si>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</si>
  <si>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</si>
  <si>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</si>
  <si>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</si>
  <si>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</si>
  <si>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</si>
  <si>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</si>
  <si>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</si>
  <si>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</si>
  <si>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</si>
  <si>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</si>
  <si>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</si>
  <si>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</si>
  <si>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</si>
  <si>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</si>
  <si>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</si>
  <si>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</si>
  <si>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</si>
  <si>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</si>
  <si>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</si>
  <si>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</si>
  <si>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</si>
  <si>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</si>
  <si>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</si>
  <si>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</si>
  <si>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</si>
  <si>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</si>
  <si>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</si>
  <si>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</si>
  <si>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</si>
  <si>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</si>
  <si>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</si>
  <si>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</si>
  <si>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</si>
  <si>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</si>
  <si>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</si>
  <si>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</si>
  <si>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</si>
  <si>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</si>
  <si>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</si>
  <si>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</si>
  <si>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</si>
  <si>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</si>
  <si>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</si>
  <si>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</si>
  <si>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</si>
  <si>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</si>
  <si>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</si>
  <si>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</si>
  <si>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</si>
  <si>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</si>
  <si>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</si>
  <si>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</si>
  <si>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</si>
  <si>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</si>
  <si>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</si>
  <si>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</si>
  <si>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</si>
  <si>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</si>
  <si>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</si>
  <si>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</si>
  <si>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</si>
  <si>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</si>
  <si>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</si>
  <si>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</si>
  <si>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</si>
  <si>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</si>
  <si>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</si>
  <si>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</si>
  <si>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</si>
  <si>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</si>
  <si>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</si>
  <si>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</si>
  <si>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</si>
  <si>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</si>
  <si>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</si>
  <si>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</si>
  <si>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</si>
  <si>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</si>
  <si>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</si>
  <si>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</si>
  <si>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</si>
  <si>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</si>
  <si>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</si>
  <si>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</si>
  <si>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</si>
  <si>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</si>
  <si>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</si>
  <si>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</si>
  <si>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</si>
  <si>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</si>
  <si>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</si>
  <si>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</si>
  <si>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</si>
  <si>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</si>
  <si>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</si>
  <si>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</si>
  <si>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</si>
  <si>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</si>
  <si>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</si>
  <si>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</si>
  <si>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</si>
  <si>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</si>
  <si>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</si>
  <si>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</si>
  <si>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</si>
  <si>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</si>
  <si>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</si>
  <si>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</si>
  <si>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</si>
  <si>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</si>
  <si>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</si>
  <si>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</si>
  <si>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</si>
  <si>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</si>
  <si>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</si>
  <si>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</si>
  <si>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</si>
  <si>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</si>
  <si>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</si>
  <si>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</si>
  <si>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</si>
  <si>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</si>
  <si>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</si>
  <si>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</si>
  <si>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</si>
  <si>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</si>
  <si>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</si>
  <si>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</si>
  <si>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</si>
  <si>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</si>
  <si>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</si>
  <si>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</si>
  <si>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</si>
  <si>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</si>
  <si>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</si>
  <si>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</si>
  <si>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</si>
  <si>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</si>
  <si>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</si>
  <si>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</si>
  <si>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</si>
  <si>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</si>
  <si>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</si>
  <si>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</si>
  <si>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</si>
  <si>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</si>
  <si>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</si>
  <si>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</si>
  <si>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</si>
  <si>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</si>
  <si>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</si>
  <si>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</si>
  <si>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</si>
  <si>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</si>
  <si>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</si>
  <si>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</si>
  <si>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</si>
  <si>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</si>
  <si>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</si>
  <si>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</si>
  <si>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</si>
  <si>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</si>
  <si>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</si>
  <si>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</si>
  <si>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</si>
  <si>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</si>
  <si>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</si>
  <si>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</si>
  <si>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</si>
  <si>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</si>
  <si>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</si>
  <si>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</si>
  <si>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</si>
  <si>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</si>
  <si>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</si>
  <si>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</si>
  <si>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</si>
  <si>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</si>
  <si>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</si>
  <si>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</si>
  <si>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</si>
  <si>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</si>
  <si>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</si>
  <si>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</si>
  <si>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</si>
  <si>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</si>
  <si>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</si>
  <si>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</si>
  <si>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</si>
  <si>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</si>
  <si>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</si>
  <si>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</si>
  <si>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</si>
  <si>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</si>
  <si>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</si>
  <si>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</si>
  <si>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</si>
  <si>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</si>
  <si>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</si>
  <si>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</si>
  <si>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</si>
  <si>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</si>
  <si>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</si>
  <si>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</si>
  <si>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</si>
  <si>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</si>
  <si>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</si>
  <si>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</si>
  <si>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</si>
  <si>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</si>
  <si>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</si>
  <si>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</si>
  <si>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</si>
  <si>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</si>
  <si>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</si>
  <si>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</si>
  <si>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</si>
  <si>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</si>
  <si>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</si>
  <si>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</si>
  <si>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</si>
  <si>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</si>
  <si>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</si>
  <si>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</si>
  <si>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</si>
  <si>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</si>
  <si>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</si>
  <si>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</si>
  <si>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</si>
  <si>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</si>
  <si>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</si>
  <si>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</si>
  <si>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</si>
  <si>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</si>
  <si>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</si>
  <si>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</si>
  <si>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</si>
  <si>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</si>
  <si>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</si>
  <si>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</si>
  <si>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</si>
  <si>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</si>
  <si>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</si>
  <si>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</si>
  <si>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</si>
  <si>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</si>
  <si>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</si>
  <si>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</si>
  <si>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</si>
  <si>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</si>
  <si>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</si>
  <si>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</si>
  <si>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</si>
  <si>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</si>
  <si>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</si>
  <si>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</si>
  <si>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</si>
  <si>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</si>
  <si>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</si>
  <si>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</si>
  <si>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</si>
  <si>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</si>
  <si>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</si>
  <si>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</si>
  <si>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</si>
  <si>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</si>
  <si>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</si>
  <si>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</si>
  <si>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</si>
  <si>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</si>
  <si>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</si>
  <si>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</si>
  <si>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</si>
  <si>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</si>
  <si>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</si>
  <si>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</si>
  <si>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</si>
  <si>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</si>
  <si>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</si>
  <si>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</si>
  <si>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</si>
  <si>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</si>
  <si>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</si>
  <si>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</si>
  <si>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</si>
  <si>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</si>
  <si>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</si>
  <si>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</si>
  <si>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</si>
  <si>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</si>
  <si>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</si>
  <si>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</si>
  <si>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</si>
  <si>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</si>
  <si>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</si>
  <si>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</si>
  <si>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</si>
  <si>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</si>
  <si>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</si>
  <si>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</si>
  <si>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</si>
  <si>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</si>
  <si>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</si>
  <si>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</si>
  <si>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</si>
  <si>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</si>
  <si>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</si>
  <si>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</si>
  <si>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</si>
  <si>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</si>
  <si>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</si>
  <si>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</si>
  <si>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</si>
  <si>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</si>
  <si>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</si>
  <si>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</si>
  <si>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</si>
  <si>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</si>
  <si>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</si>
  <si>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</si>
  <si>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</si>
  <si>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</si>
  <si>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</si>
  <si>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</si>
  <si>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</si>
  <si>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</si>
  <si>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</si>
  <si>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</si>
  <si>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</si>
  <si>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</si>
  <si>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</si>
  <si>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</si>
  <si>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</si>
  <si>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</si>
  <si>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</si>
  <si>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</si>
  <si>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</si>
  <si>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</si>
  <si>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</si>
  <si>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</si>
  <si>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</si>
  <si>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</si>
  <si>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</si>
  <si>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</si>
  <si>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</si>
  <si>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</si>
  <si>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</si>
  <si>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</si>
  <si>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</si>
  <si>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</si>
  <si>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</si>
  <si>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</si>
  <si>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</si>
  <si>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</si>
  <si>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</si>
  <si>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</si>
  <si>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</si>
  <si>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</si>
  <si>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</si>
  <si>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</si>
  <si>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</si>
  <si>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</si>
  <si>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</si>
  <si>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</si>
  <si>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</si>
  <si>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</si>
  <si>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</si>
  <si>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</si>
  <si>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</si>
  <si>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</si>
  <si>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</si>
  <si>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</si>
  <si>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</si>
  <si>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</si>
  <si>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</si>
  <si>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</si>
  <si>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</si>
  <si>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</si>
  <si>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</si>
  <si>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</si>
  <si>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</si>
  <si>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</si>
  <si>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</si>
  <si>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</si>
  <si>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</si>
  <si>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</si>
  <si>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</si>
  <si>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</si>
  <si>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</si>
  <si>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</si>
  <si>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</si>
  <si>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</si>
  <si>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</si>
  <si>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</si>
  <si>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</si>
  <si>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</si>
  <si>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</si>
  <si>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</si>
  <si>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</si>
  <si>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</si>
  <si>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</si>
  <si>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</si>
  <si>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</si>
  <si>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</si>
  <si>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</si>
  <si>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</si>
  <si>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</si>
  <si>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</si>
  <si>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</si>
  <si>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</si>
  <si>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</si>
  <si>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</si>
  <si>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</si>
  <si>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</si>
  <si>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</si>
  <si>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</si>
  <si>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</si>
  <si>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</si>
  <si>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</si>
  <si>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</si>
  <si>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</si>
  <si>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</si>
  <si>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</si>
  <si>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</si>
  <si>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</si>
  <si>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</si>
  <si>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</si>
  <si>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</si>
  <si>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</si>
  <si>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</si>
  <si>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</si>
  <si>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</si>
  <si>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</si>
  <si>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</si>
  <si>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</si>
  <si>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</si>
  <si>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</si>
  <si>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</si>
  <si>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</si>
  <si>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</si>
  <si>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</si>
  <si>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</si>
  <si>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</si>
  <si>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</si>
  <si>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</si>
  <si>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</si>
  <si>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</si>
  <si>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</si>
  <si>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</si>
  <si>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</si>
  <si>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</si>
  <si>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</si>
  <si>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</si>
  <si>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</si>
  <si>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</si>
  <si>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</si>
  <si>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</si>
  <si>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</si>
  <si>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</si>
  <si>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</si>
  <si>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</si>
  <si>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</si>
  <si>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</si>
  <si>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</si>
  <si>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</si>
  <si>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</si>
  <si>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</si>
  <si>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</si>
  <si>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</si>
  <si>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</si>
  <si>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</si>
  <si>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</si>
  <si>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</si>
  <si>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</si>
  <si>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</si>
  <si>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</si>
  <si>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</si>
  <si>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</si>
  <si>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</si>
  <si>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</si>
  <si>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</si>
  <si>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</si>
  <si>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</si>
  <si>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</si>
  <si>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</si>
  <si>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</si>
  <si>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</si>
  <si>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</si>
  <si>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</si>
  <si>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</si>
  <si>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</si>
  <si>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</si>
  <si>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</si>
  <si>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</si>
  <si>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</si>
  <si>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</si>
  <si>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</si>
  <si>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</si>
  <si>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</si>
  <si>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</si>
  <si>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</si>
  <si>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</si>
  <si>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</si>
  <si>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</si>
  <si>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</si>
  <si>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</si>
  <si>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</si>
  <si>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</si>
  <si>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</si>
  <si>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</si>
  <si>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</si>
  <si>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</si>
  <si>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</si>
  <si>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</si>
  <si>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</si>
  <si>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</si>
  <si>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</si>
  <si>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</si>
  <si>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</si>
  <si>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</si>
  <si>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</si>
  <si>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</si>
  <si>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</si>
  <si>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</si>
  <si>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</si>
  <si>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</si>
  <si>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</si>
  <si>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</si>
  <si>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</si>
  <si>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</si>
  <si>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</si>
  <si>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</si>
  <si>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</si>
  <si>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</si>
  <si>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</si>
  <si>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</si>
  <si>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</si>
  <si>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</si>
  <si>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</si>
  <si>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</si>
  <si>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</si>
  <si>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</si>
  <si>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</si>
  <si>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</si>
  <si>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</si>
  <si>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</si>
  <si>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</si>
  <si>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</si>
  <si>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</si>
  <si>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</si>
  <si>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</si>
  <si>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</si>
  <si>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</si>
  <si>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</si>
  <si>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</si>
  <si>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</si>
  <si>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</si>
  <si>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</si>
  <si>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</si>
  <si>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</si>
  <si>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</si>
  <si>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</si>
  <si>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</si>
  <si>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</si>
  <si>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</si>
  <si>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</si>
  <si>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</si>
  <si>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</si>
  <si>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</si>
  <si>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</si>
  <si>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</si>
  <si>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</si>
  <si>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</si>
  <si>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</si>
  <si>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</si>
  <si>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</si>
  <si>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</si>
  <si>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</si>
  <si>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</si>
  <si>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</si>
  <si>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</si>
  <si>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</si>
  <si>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</si>
  <si>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</si>
  <si>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</si>
  <si>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</si>
  <si>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</si>
  <si>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</si>
  <si>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</si>
  <si>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</si>
  <si>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</si>
  <si>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</si>
  <si>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</si>
  <si>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</si>
  <si>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</si>
  <si>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</si>
  <si>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</si>
  <si>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</si>
  <si>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</si>
  <si>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</si>
  <si>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</si>
  <si>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</si>
  <si>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</si>
  <si>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</si>
  <si>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</si>
  <si>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</si>
  <si>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</si>
  <si>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</si>
  <si>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</si>
  <si>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</si>
  <si>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</si>
  <si>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</si>
  <si>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</si>
  <si>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</si>
  <si>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</si>
  <si>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</si>
  <si>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</si>
  <si>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</si>
  <si>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</si>
  <si>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</si>
  <si>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</si>
  <si>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</si>
  <si>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</si>
  <si>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</si>
  <si>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</si>
  <si>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</si>
  <si>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</si>
  <si>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</si>
  <si>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</si>
  <si>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</si>
  <si>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</si>
  <si>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</si>
  <si>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</si>
  <si>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</si>
  <si>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</si>
  <si>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</si>
  <si>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</si>
  <si>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</si>
  <si>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</si>
  <si>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</si>
  <si>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</si>
  <si>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</si>
  <si>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</si>
  <si>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</si>
  <si>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</si>
  <si>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</si>
  <si>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</si>
  <si>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</si>
  <si>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</si>
  <si>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</si>
  <si>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</si>
  <si>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</si>
  <si>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</si>
  <si>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</si>
  <si>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</si>
  <si>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</si>
  <si>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</si>
  <si>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</si>
  <si>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</si>
  <si>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</si>
  <si>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</si>
  <si>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</si>
  <si>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</si>
  <si>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</si>
  <si>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</si>
  <si>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</si>
  <si>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</si>
  <si>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</si>
  <si>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</si>
  <si>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</si>
  <si>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</si>
  <si>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</si>
  <si>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</si>
  <si>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</si>
  <si>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</si>
  <si>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</si>
  <si>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</si>
  <si>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</si>
  <si>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</si>
  <si>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</si>
  <si>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</si>
  <si>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</si>
  <si>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</si>
  <si>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</si>
  <si>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</si>
  <si>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</si>
  <si>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</si>
  <si>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</si>
  <si>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</si>
  <si>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</si>
  <si>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</si>
  <si>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</si>
  <si>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</si>
  <si>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</si>
  <si>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</si>
  <si>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</si>
  <si>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</si>
  <si>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</si>
  <si>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</si>
  <si>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</si>
  <si>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</si>
  <si>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</si>
  <si>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</si>
  <si>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</si>
  <si>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</si>
  <si>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</si>
  <si>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</si>
  <si>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</si>
  <si>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</si>
  <si>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</si>
  <si>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</si>
  <si>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</si>
  <si>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</si>
  <si>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</si>
  <si>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</si>
  <si>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</si>
  <si>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</si>
  <si>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</si>
  <si>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</si>
  <si>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</si>
  <si>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</si>
  <si>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</si>
  <si>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</si>
  <si>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</si>
  <si>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</si>
  <si>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</si>
  <si>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</si>
  <si>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</si>
  <si>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</si>
  <si>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</si>
  <si>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</si>
  <si>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</si>
  <si>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</si>
  <si>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</si>
  <si>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</si>
  <si>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</si>
  <si>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</si>
  <si>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</si>
  <si>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</si>
  <si>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</si>
  <si>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</si>
  <si>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</si>
  <si>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</si>
  <si>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</si>
  <si>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</si>
  <si>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</si>
  <si>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</si>
  <si>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</si>
  <si>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</si>
  <si>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</si>
  <si>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</si>
  <si>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</si>
  <si>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</si>
  <si>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</si>
  <si>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</si>
  <si>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</si>
  <si>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</si>
  <si>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</si>
  <si>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</si>
  <si>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</si>
  <si>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</si>
  <si>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</si>
  <si>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</si>
  <si>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</si>
  <si>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</si>
  <si>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</si>
  <si>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</si>
  <si>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</si>
  <si>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</si>
  <si>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</si>
  <si>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</si>
  <si>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</si>
  <si>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</si>
  <si>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</si>
  <si>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</si>
  <si>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</si>
  <si>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</si>
  <si>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</si>
  <si>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</si>
  <si>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</si>
  <si>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</si>
  <si>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</si>
  <si>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</si>
  <si>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</si>
  <si>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</si>
  <si>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</si>
  <si>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</si>
  <si>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</si>
  <si>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</si>
  <si>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</si>
  <si>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</si>
  <si>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</si>
  <si>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</si>
  <si>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</si>
  <si>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</si>
  <si>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</si>
  <si>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</si>
  <si>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</si>
  <si>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</si>
  <si>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</si>
  <si>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</si>
  <si>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</si>
  <si>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</si>
  <si>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</si>
  <si>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</si>
  <si>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</si>
  <si>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</si>
  <si>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</si>
  <si>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</si>
  <si>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</si>
  <si>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</si>
  <si>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</si>
  <si>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</si>
  <si>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</si>
  <si>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</si>
  <si>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</si>
  <si>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</si>
  <si>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</si>
  <si>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</si>
  <si>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</si>
  <si>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</si>
  <si>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</si>
  <si>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</si>
  <si>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</si>
  <si>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</si>
  <si>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</si>
  <si>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</si>
  <si>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</si>
  <si>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</si>
  <si>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</si>
  <si>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</si>
  <si>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</si>
  <si>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</si>
  <si>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</si>
  <si>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</si>
  <si>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</si>
  <si>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</si>
  <si>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</si>
  <si>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</si>
  <si>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</si>
  <si>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</si>
  <si>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</si>
  <si>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</si>
  <si>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</si>
  <si>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</si>
  <si>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</si>
  <si>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</si>
  <si>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</si>
  <si>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</si>
  <si>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</si>
  <si>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</si>
  <si>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</si>
  <si>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</si>
  <si>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</si>
  <si>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</si>
  <si>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</si>
  <si>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</si>
  <si>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</si>
  <si>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</si>
  <si>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</si>
  <si>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</si>
  <si>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</si>
  <si>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</si>
  <si>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</si>
  <si>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</si>
  <si>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</si>
  <si>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</si>
  <si>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</si>
  <si>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</si>
  <si>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</si>
  <si>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</si>
  <si>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</si>
  <si>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</si>
  <si>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</si>
  <si>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</si>
  <si>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</si>
  <si>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</si>
  <si>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</si>
  <si>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</si>
  <si>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</si>
  <si>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</si>
  <si>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</si>
  <si>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</si>
  <si>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</si>
  <si>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</si>
  <si>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</si>
  <si>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</si>
  <si>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</si>
  <si>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</si>
  <si>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</si>
  <si>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</si>
  <si>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</si>
  <si>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</si>
  <si>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</si>
  <si>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</si>
  <si>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</si>
  <si>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</si>
  <si>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</si>
  <si>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</si>
  <si>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</si>
  <si>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</si>
  <si>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</si>
  <si>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</si>
  <si>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</si>
  <si>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</si>
  <si>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</si>
  <si>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</si>
  <si>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</si>
  <si>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</si>
  <si>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</si>
  <si>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</si>
  <si>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</si>
  <si>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</si>
  <si>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</si>
  <si>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</si>
  <si>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</si>
  <si>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</si>
  <si>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</si>
  <si>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</si>
  <si>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</si>
  <si>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</si>
  <si>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</si>
  <si>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</si>
  <si>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</si>
  <si>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</si>
  <si>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</si>
  <si>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</si>
  <si>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</si>
  <si>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</si>
  <si>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</si>
  <si>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</si>
  <si>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</si>
  <si>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</si>
  <si>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</si>
  <si>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</si>
  <si>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</si>
  <si>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</si>
  <si>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</si>
  <si>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</si>
  <si>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</si>
  <si>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</si>
  <si>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</si>
  <si>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</si>
  <si>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</si>
  <si>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</si>
  <si>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</si>
  <si>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</si>
  <si>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</si>
  <si>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</si>
  <si>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</si>
  <si>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</si>
  <si>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</si>
  <si>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</si>
  <si>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</si>
  <si>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</si>
  <si>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</si>
  <si>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</si>
  <si>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</si>
  <si>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</si>
  <si>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</si>
  <si>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</si>
  <si>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</si>
  <si>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</si>
  <si>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</si>
  <si>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</si>
  <si>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</si>
  <si>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</si>
  <si>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</si>
  <si>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</si>
  <si>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</si>
  <si>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</si>
  <si>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</si>
  <si>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</si>
  <si>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</si>
  <si>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</si>
  <si>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</si>
  <si>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</si>
  <si>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</si>
  <si>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</si>
  <si>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</si>
  <si>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</si>
  <si>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</si>
  <si>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</si>
  <si>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</si>
  <si>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</si>
  <si>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</si>
  <si>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</si>
  <si>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</si>
  <si>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</si>
  <si>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</si>
  <si>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</si>
  <si>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</si>
  <si>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</si>
  <si>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</si>
  <si>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</si>
  <si>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</si>
  <si>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</si>
  <si>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</si>
  <si>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</si>
  <si>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</si>
  <si>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</si>
  <si>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</si>
  <si>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</si>
  <si>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</si>
  <si>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</si>
  <si>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</si>
  <si>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</si>
  <si>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</si>
  <si>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</si>
  <si>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</si>
  <si>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</si>
  <si>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</si>
  <si>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</si>
  <si>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</si>
  <si>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</si>
  <si>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</si>
  <si>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</si>
  <si>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</si>
  <si>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</si>
  <si>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</si>
  <si>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</si>
  <si>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</si>
  <si>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</si>
  <si>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</si>
  <si>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</si>
  <si>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</si>
  <si>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</si>
  <si>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</si>
  <si>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</si>
  <si>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</si>
  <si>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</si>
  <si>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</si>
  <si>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</si>
  <si>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</si>
  <si>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</si>
  <si>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</si>
  <si>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</si>
  <si>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</si>
  <si>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</si>
  <si>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</si>
  <si>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</si>
  <si>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</si>
  <si>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</si>
  <si>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</si>
  <si>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</si>
  <si>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</si>
  <si>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</si>
  <si>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</si>
  <si>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</si>
  <si>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</si>
  <si>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</si>
  <si>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</si>
  <si>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</si>
  <si>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</si>
  <si>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</si>
  <si>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</si>
  <si>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</si>
  <si>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</si>
  <si>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</si>
  <si>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</si>
  <si>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</si>
  <si>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</si>
  <si>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</si>
  <si>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</si>
  <si>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</si>
  <si>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</si>
  <si>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</si>
  <si>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</si>
  <si>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</si>
  <si>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</si>
  <si>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</si>
  <si>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</si>
  <si>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</si>
  <si>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</si>
  <si>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</si>
  <si>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</si>
  <si>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</si>
  <si>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</si>
  <si>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</si>
  <si>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</si>
  <si>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</si>
  <si>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</si>
  <si>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</si>
  <si>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</si>
  <si>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</si>
  <si>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</si>
  <si>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</si>
  <si>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</si>
  <si>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</si>
  <si>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</si>
  <si>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</si>
  <si>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</si>
  <si>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</si>
  <si>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</si>
  <si>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</si>
  <si>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</si>
  <si>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</si>
  <si>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</si>
  <si>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</si>
  <si>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</si>
  <si>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</si>
  <si>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</si>
  <si>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</si>
  <si>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</si>
  <si>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</si>
  <si>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</si>
  <si>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</si>
  <si>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</si>
  <si>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</si>
  <si>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</si>
  <si>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</si>
  <si>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</si>
  <si>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</si>
  <si>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</si>
  <si>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</si>
  <si>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</si>
  <si>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</si>
  <si>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</si>
  <si>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</si>
  <si>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</si>
  <si>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</si>
  <si>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</si>
  <si>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</si>
  <si>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</si>
  <si>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</si>
  <si>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</si>
  <si>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</si>
  <si>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</si>
  <si>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</si>
  <si>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</si>
  <si>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</si>
  <si>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</si>
  <si>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</si>
  <si>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</si>
  <si>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</si>
  <si>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</si>
  <si>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</si>
  <si>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</si>
  <si>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</si>
  <si>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</si>
  <si>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</si>
  <si>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</si>
  <si>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</si>
  <si>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</si>
  <si>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</si>
  <si>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</si>
  <si>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</si>
  <si>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</si>
  <si>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</si>
  <si>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</si>
  <si>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</si>
  <si>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</si>
  <si>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</si>
  <si>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</si>
  <si>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</si>
  <si>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</si>
  <si>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</si>
  <si>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</si>
  <si>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</si>
  <si>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</si>
  <si>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</si>
  <si>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</si>
  <si>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</si>
  <si>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</si>
  <si>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</si>
  <si>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</si>
  <si>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</si>
  <si>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</si>
  <si>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</si>
  <si>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</si>
  <si>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</si>
  <si>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</si>
  <si>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</si>
  <si>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</si>
  <si>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</si>
  <si>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</si>
  <si>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</si>
  <si>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</si>
  <si>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</si>
  <si>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</si>
  <si>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</si>
  <si>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</si>
  <si>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</si>
  <si>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</si>
  <si>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</si>
  <si>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</si>
  <si>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</si>
  <si>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</si>
  <si>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</si>
  <si>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</si>
  <si>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</si>
  <si>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</si>
  <si>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</si>
  <si>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</si>
  <si>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</si>
  <si>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</si>
  <si>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</si>
  <si>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</si>
  <si>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</si>
  <si>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</si>
  <si>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</si>
  <si>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</si>
  <si>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</si>
  <si>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</si>
  <si>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</si>
  <si>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</si>
  <si>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</si>
  <si>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</si>
  <si>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</si>
  <si>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</si>
  <si>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</si>
  <si>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</si>
  <si>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</si>
  <si>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</si>
  <si>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</si>
  <si>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</si>
  <si>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</si>
  <si>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</si>
  <si>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</si>
  <si>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</si>
  <si>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</si>
  <si>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</si>
  <si>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</si>
  <si>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</si>
  <si>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</si>
  <si>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</si>
  <si>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</si>
  <si>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</si>
  <si>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</si>
  <si>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</si>
  <si>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</si>
  <si>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</si>
  <si>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</si>
  <si>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</si>
  <si>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</si>
  <si>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</si>
  <si>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</si>
  <si>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</si>
  <si>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</si>
  <si>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</si>
  <si>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</si>
  <si>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</si>
  <si>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</si>
  <si>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</si>
  <si>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</si>
  <si>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</si>
  <si>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</si>
  <si>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</si>
  <si>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</si>
  <si>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</si>
  <si>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</si>
  <si>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</si>
  <si>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</si>
  <si>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</si>
  <si>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</si>
  <si>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</si>
  <si>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</si>
  <si>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</si>
  <si>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</si>
  <si>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</si>
  <si>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</si>
  <si>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</si>
  <si>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</si>
  <si>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</si>
  <si>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</si>
  <si>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</si>
  <si>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</si>
  <si>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</si>
  <si>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</si>
  <si>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</si>
  <si>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</si>
  <si>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</si>
  <si>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</si>
  <si>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</si>
  <si>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</si>
  <si>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</si>
  <si>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</si>
  <si>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</si>
  <si>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</si>
  <si>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</si>
  <si>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</si>
  <si>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</si>
  <si>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</si>
  <si>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</si>
  <si>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</si>
  <si>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</si>
  <si>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</si>
  <si>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</si>
  <si>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</si>
  <si>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</si>
  <si>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</si>
  <si>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</si>
  <si>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</si>
  <si>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</si>
  <si>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</si>
  <si>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</si>
  <si>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</si>
  <si>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</si>
  <si>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</si>
  <si>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</si>
  <si>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</si>
  <si>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</si>
  <si>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</si>
  <si>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</si>
  <si>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</si>
  <si>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</si>
  <si>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</si>
  <si>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</si>
  <si>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</si>
  <si>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</si>
  <si>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</si>
  <si>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</si>
  <si>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</si>
  <si>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</si>
  <si>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</si>
  <si>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</si>
  <si>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</si>
  <si>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</si>
  <si>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</si>
  <si>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</si>
  <si>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</si>
  <si>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</si>
  <si>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</si>
  <si>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</si>
  <si>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</si>
  <si>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</si>
  <si>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</si>
  <si>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</si>
  <si>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</si>
  <si>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</si>
  <si>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</si>
  <si>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</si>
  <si>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</si>
  <si>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</si>
  <si>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</si>
  <si>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</si>
  <si>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</si>
  <si>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</si>
  <si>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</si>
  <si>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</si>
  <si>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</si>
  <si>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</si>
  <si>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</si>
  <si>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</si>
  <si>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</si>
  <si>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</si>
  <si>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</si>
  <si>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</si>
  <si>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</si>
  <si>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</si>
  <si>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</si>
  <si>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</si>
  <si>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</si>
  <si>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</si>
  <si>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</si>
  <si>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</si>
  <si>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</si>
  <si>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</si>
  <si>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</si>
  <si>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</si>
  <si>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</si>
  <si>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</si>
  <si>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</si>
  <si>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</si>
  <si>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</si>
  <si>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</si>
  <si>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</si>
  <si>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</si>
  <si>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</si>
  <si>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</si>
  <si>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</si>
  <si>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</si>
  <si>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</si>
  <si>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</si>
  <si>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</si>
  <si>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</si>
  <si>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</si>
  <si>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</si>
  <si>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</si>
  <si>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</si>
  <si>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</si>
  <si>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</si>
  <si>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</si>
  <si>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</si>
  <si>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</si>
  <si>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</si>
  <si>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</si>
  <si>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</si>
  <si>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</si>
  <si>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</si>
  <si>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</si>
  <si>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</si>
  <si>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</si>
  <si>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</si>
  <si>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</si>
  <si>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</si>
  <si>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</si>
  <si>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</si>
  <si>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</si>
  <si>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</si>
  <si>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</si>
  <si>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</si>
  <si>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</si>
  <si>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</si>
  <si>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</si>
  <si>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</si>
  <si>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</si>
  <si>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</si>
  <si>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</si>
  <si>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</si>
  <si>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</si>
  <si>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</si>
  <si>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</si>
  <si>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</si>
  <si>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</si>
  <si>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</si>
  <si>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</si>
  <si>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</si>
  <si>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</si>
  <si>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</si>
  <si>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</si>
  <si>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</si>
  <si>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</si>
  <si>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</si>
  <si>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</si>
  <si>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</si>
  <si>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</si>
  <si>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</si>
  <si>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</si>
  <si>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</si>
  <si>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</si>
  <si>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</si>
  <si>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</si>
  <si>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</si>
  <si>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</si>
  <si>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</si>
  <si>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</si>
  <si>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</si>
  <si>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</si>
  <si>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</si>
  <si>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</si>
  <si>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</si>
  <si>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</si>
  <si>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</si>
  <si>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</si>
  <si>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</si>
  <si>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</si>
  <si>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</si>
  <si>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</si>
  <si>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</si>
  <si>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</si>
  <si>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</si>
  <si>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</si>
  <si>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</si>
  <si>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</si>
  <si>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</si>
  <si>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</si>
  <si>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</si>
  <si>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</si>
  <si>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</si>
  <si>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</si>
  <si>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</si>
  <si>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</si>
  <si>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</si>
  <si>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</si>
  <si>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</si>
  <si>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</si>
  <si>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</si>
  <si>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</si>
  <si>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</si>
  <si>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</si>
  <si>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</si>
  <si>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</si>
  <si>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</si>
  <si>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</si>
  <si>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</si>
  <si>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</si>
  <si>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</si>
  <si>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</si>
  <si>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</si>
  <si>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</si>
  <si>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</si>
  <si>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</si>
  <si>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</si>
  <si>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</si>
  <si>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</si>
  <si>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</si>
  <si>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</si>
  <si>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</si>
  <si>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</si>
  <si>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</si>
  <si>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</si>
  <si>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</si>
  <si>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</si>
  <si>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</si>
  <si>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</si>
  <si>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</si>
  <si>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</si>
  <si>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</si>
  <si>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</si>
  <si>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</si>
  <si>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</si>
  <si>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</si>
  <si>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</si>
  <si>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</si>
  <si>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</si>
  <si>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</si>
  <si>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</si>
  <si>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</si>
  <si>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</si>
  <si>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</si>
  <si>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</si>
  <si>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</si>
  <si>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</si>
  <si>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</si>
  <si>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</si>
  <si>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</si>
  <si>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</si>
  <si>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</si>
  <si>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</si>
  <si>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</si>
  <si>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</si>
  <si>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</si>
  <si>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</si>
  <si>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</si>
  <si>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</si>
  <si>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</si>
  <si>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</si>
  <si>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</si>
  <si>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</si>
  <si>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</si>
  <si>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</si>
  <si>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</si>
  <si>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</si>
  <si>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</si>
  <si>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</si>
  <si>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</si>
  <si>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</si>
  <si>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</si>
  <si>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</si>
  <si>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</si>
  <si>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</si>
  <si>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</si>
  <si>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</si>
  <si>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</si>
  <si>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</si>
  <si>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</si>
  <si>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</si>
  <si>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</si>
  <si>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</si>
  <si>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</si>
  <si>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</si>
  <si>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</si>
  <si>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</si>
  <si>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</si>
  <si>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</si>
  <si>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</si>
  <si>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</si>
  <si>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</si>
  <si>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</si>
  <si>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</si>
  <si>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</si>
  <si>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</si>
  <si>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</si>
  <si>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</si>
  <si>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</si>
  <si>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</si>
  <si>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</si>
  <si>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</si>
  <si>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</si>
  <si>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</si>
  <si>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</si>
  <si>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</si>
  <si>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</si>
  <si>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</si>
  <si>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</si>
  <si>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</si>
  <si>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</si>
  <si>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</si>
  <si>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</si>
  <si>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</si>
  <si>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</si>
  <si>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</si>
  <si>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</si>
  <si>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</si>
  <si>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</si>
  <si>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</si>
  <si>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</si>
  <si>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</si>
  <si>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</si>
  <si>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</si>
  <si>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</si>
  <si>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</si>
  <si>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</si>
  <si>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</si>
  <si>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</si>
  <si>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</si>
  <si>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</si>
  <si>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</si>
  <si>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</si>
  <si>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</si>
  <si>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</si>
  <si>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</si>
  <si>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</si>
  <si>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</si>
  <si>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</si>
  <si>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</si>
  <si>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</si>
  <si>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</si>
  <si>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</si>
  <si>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</si>
  <si>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</si>
  <si>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</si>
  <si>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</si>
  <si>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</si>
  <si>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</si>
  <si>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</si>
  <si>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</si>
  <si>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</si>
  <si>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</si>
  <si>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</si>
  <si>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</si>
  <si>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</si>
  <si>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</si>
  <si>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</si>
  <si>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</si>
  <si>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</si>
  <si>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</si>
  <si>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</si>
  <si>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</si>
  <si>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</si>
  <si>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</si>
  <si>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</si>
  <si>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</si>
  <si>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</si>
  <si>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</si>
  <si>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</si>
  <si>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</si>
  <si>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</si>
  <si>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</si>
  <si>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</si>
  <si>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</si>
  <si>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</si>
  <si>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</si>
  <si>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</si>
  <si>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</si>
  <si>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</si>
  <si>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</si>
  <si>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</si>
  <si>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</si>
  <si>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</si>
  <si>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</si>
  <si>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</si>
  <si>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</si>
  <si>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</si>
  <si>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</si>
  <si>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</si>
  <si>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</si>
  <si>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</si>
  <si>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</si>
  <si>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</si>
  <si>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</si>
  <si>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</si>
  <si>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</si>
  <si>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</si>
  <si>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</si>
  <si>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</si>
  <si>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</si>
  <si>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</si>
  <si>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</si>
  <si>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</si>
  <si>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</si>
  <si>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</si>
  <si>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</si>
  <si>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</si>
  <si>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</si>
  <si>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</si>
  <si>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</si>
  <si>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</si>
  <si>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</si>
  <si>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</si>
  <si>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</si>
  <si>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</si>
  <si>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</si>
  <si>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</si>
  <si>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</si>
  <si>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</si>
  <si>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</si>
  <si>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</si>
  <si>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</si>
  <si>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</si>
  <si>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</si>
  <si>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</si>
  <si>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</si>
  <si>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</si>
  <si>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</si>
  <si>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</si>
  <si>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</si>
  <si>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</si>
  <si>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</si>
  <si>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</si>
  <si>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</si>
  <si>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</si>
  <si>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</si>
  <si>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</si>
  <si>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</si>
  <si>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</si>
  <si>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</si>
  <si>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</si>
  <si>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</si>
  <si>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</si>
  <si>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</si>
  <si>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</si>
  <si>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</si>
  <si>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</si>
  <si>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</si>
  <si>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</si>
  <si>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</si>
  <si>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</si>
  <si>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</si>
  <si>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</si>
  <si>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</si>
  <si>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</si>
  <si>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</si>
  <si>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</si>
  <si>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</si>
  <si>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</si>
  <si>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</si>
  <si>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</si>
  <si>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</si>
  <si>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</si>
  <si>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</si>
  <si>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</si>
  <si>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</si>
  <si>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</si>
  <si>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</si>
  <si>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</si>
  <si>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</si>
  <si>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</si>
  <si>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</si>
  <si>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</si>
  <si>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</si>
  <si>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</si>
  <si>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</si>
  <si>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</si>
  <si>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</si>
  <si>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</si>
  <si>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</si>
  <si>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</si>
  <si>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</si>
  <si>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</si>
  <si>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</si>
  <si>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</si>
  <si>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</si>
  <si>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</si>
  <si>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</si>
  <si>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</si>
  <si>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</si>
  <si>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</si>
  <si>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</si>
  <si>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</si>
  <si>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</si>
  <si>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</si>
  <si>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</si>
  <si>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</si>
  <si>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</si>
  <si>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</si>
  <si>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</si>
  <si>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</si>
  <si>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</si>
  <si>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</si>
  <si>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</si>
  <si>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</si>
  <si>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</si>
  <si>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</si>
  <si>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</si>
  <si>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</si>
  <si>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</si>
  <si>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</si>
  <si>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</si>
  <si>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</si>
  <si>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</si>
  <si>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</si>
  <si>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</si>
  <si>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</si>
  <si>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</si>
  <si>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</si>
  <si>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</si>
  <si>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</si>
  <si>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</si>
  <si>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</si>
  <si>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</si>
  <si>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</si>
  <si>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</si>
  <si>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</si>
  <si>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</si>
  <si>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</si>
  <si>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</si>
  <si>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</si>
  <si>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</si>
  <si>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</si>
  <si>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</si>
  <si>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</si>
  <si>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</si>
  <si>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</si>
  <si>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</si>
  <si>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</si>
  <si>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</si>
  <si>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</si>
  <si>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</si>
  <si>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</si>
  <si>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</si>
  <si>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</si>
  <si>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</si>
  <si>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</si>
  <si>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</si>
  <si>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</si>
  <si>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</si>
  <si>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</si>
  <si>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</si>
  <si>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</si>
  <si>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</si>
  <si>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</si>
  <si>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</si>
  <si>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</si>
  <si>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</si>
  <si>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</si>
  <si>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</si>
  <si>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</si>
  <si>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</si>
  <si>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</si>
  <si>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</si>
  <si>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</si>
  <si>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</si>
  <si>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</si>
  <si>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</si>
  <si>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</si>
  <si>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</si>
  <si>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</si>
  <si>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</si>
  <si>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</si>
  <si>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</si>
  <si>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</si>
  <si>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</si>
  <si>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</si>
  <si>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</si>
  <si>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</si>
  <si>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</si>
  <si>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</si>
  <si>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</si>
  <si>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</si>
  <si>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</si>
  <si>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</si>
  <si>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</si>
  <si>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</si>
  <si>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</si>
  <si>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</si>
  <si>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</si>
  <si>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</si>
  <si>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</si>
  <si>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</si>
  <si>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</si>
  <si>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</si>
  <si>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</si>
  <si>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</si>
  <si>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</si>
  <si>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</si>
  <si>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</si>
  <si>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</si>
  <si>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</si>
  <si>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</si>
  <si>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</si>
  <si>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</si>
  <si>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</si>
  <si>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</si>
  <si>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</si>
  <si>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</si>
  <si>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</si>
  <si>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</si>
  <si>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</si>
  <si>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</si>
  <si>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</si>
  <si>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</si>
  <si>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</si>
  <si>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</si>
  <si>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</si>
  <si>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</si>
  <si>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</si>
  <si>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</si>
  <si>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</si>
  <si>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</si>
  <si>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</si>
  <si>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</si>
  <si>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</si>
  <si>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</si>
  <si>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</si>
  <si>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</si>
  <si>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</si>
  <si>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</si>
  <si>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</si>
  <si>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</si>
  <si>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</si>
  <si>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</si>
  <si>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</si>
  <si>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</si>
  <si>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</si>
  <si>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</si>
  <si>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</si>
  <si>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</si>
  <si>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</si>
  <si>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</si>
  <si>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</si>
  <si>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</si>
  <si>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</si>
  <si>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</si>
  <si>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</si>
  <si>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</si>
  <si>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</si>
  <si>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</si>
  <si>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</si>
  <si>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</si>
  <si>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</si>
  <si>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</si>
  <si>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</si>
  <si>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</si>
  <si>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</si>
  <si>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</si>
  <si>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</si>
  <si>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</si>
  <si>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</si>
  <si>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</si>
  <si>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</si>
  <si>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</si>
  <si>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</si>
  <si>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</si>
  <si>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</si>
  <si>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</si>
  <si>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</si>
  <si>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</si>
  <si>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</si>
  <si>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</si>
  <si>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</si>
  <si>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</si>
  <si>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</si>
  <si>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</si>
  <si>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</si>
  <si>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</si>
  <si>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</si>
  <si>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</si>
  <si>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</si>
  <si>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</si>
  <si>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</si>
  <si>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</si>
  <si>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</si>
  <si>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</si>
  <si>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</si>
  <si>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</si>
  <si>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</si>
  <si>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</si>
  <si>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</si>
  <si>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</si>
  <si>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</si>
  <si>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</si>
  <si>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</si>
  <si>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</si>
  <si>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</si>
  <si>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</si>
  <si>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</si>
  <si>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</si>
  <si>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</si>
  <si>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</si>
  <si>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</si>
  <si>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</si>
  <si>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</si>
  <si>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</si>
  <si>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</si>
  <si>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</si>
  <si>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</si>
  <si>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</si>
  <si>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</si>
  <si>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</si>
  <si>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</si>
  <si>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</si>
  <si>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</si>
  <si>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</si>
  <si>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</si>
  <si>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</si>
  <si>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</si>
  <si>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</si>
  <si>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</si>
  <si>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</si>
  <si>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</si>
  <si>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</si>
  <si>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</si>
  <si>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</si>
  <si>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</si>
  <si>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</si>
  <si>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</si>
  <si>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</si>
  <si>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</si>
  <si>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</si>
  <si>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</si>
  <si>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</si>
  <si>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</si>
  <si>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</si>
  <si>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</si>
  <si>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</si>
  <si>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</si>
  <si>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</si>
  <si>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</si>
  <si>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</si>
  <si>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</si>
  <si>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</si>
  <si>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</si>
  <si>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</si>
  <si>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</si>
  <si>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</si>
  <si>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</si>
  <si>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</si>
  <si>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</si>
  <si>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</si>
  <si>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</si>
  <si>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</si>
  <si>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</si>
  <si>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</si>
  <si>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</si>
  <si>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</si>
  <si>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</si>
  <si>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</si>
  <si>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</si>
  <si>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</si>
  <si>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</si>
  <si>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</si>
  <si>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</si>
  <si>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</si>
  <si>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</si>
  <si>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</si>
  <si>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</si>
  <si>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</si>
  <si>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</si>
  <si>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</si>
  <si>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</si>
  <si>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</si>
  <si>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</si>
  <si>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</si>
  <si>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</si>
  <si>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</si>
  <si>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</si>
  <si>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</si>
  <si>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</si>
  <si>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</si>
  <si>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</si>
  <si>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</si>
  <si>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</si>
  <si>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</si>
  <si>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</si>
  <si>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</si>
  <si>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</si>
  <si>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</si>
  <si>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</si>
  <si>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</si>
  <si>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</si>
  <si>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</si>
  <si>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</si>
  <si>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</si>
  <si>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</si>
  <si>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</si>
  <si>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</si>
  <si>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</si>
  <si>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</si>
  <si>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</si>
  <si>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</si>
  <si>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</si>
  <si>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</si>
  <si>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</si>
  <si>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</si>
  <si>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</si>
  <si>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</si>
  <si>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</si>
  <si>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</si>
  <si>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</si>
  <si>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</si>
  <si>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</si>
  <si>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</si>
  <si>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</si>
  <si>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</si>
  <si>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</si>
  <si>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</si>
  <si>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</si>
  <si>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</si>
  <si>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</si>
  <si>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</si>
  <si>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</si>
  <si>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</si>
  <si>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</si>
  <si>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</si>
  <si>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</si>
  <si>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</si>
  <si>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</si>
  <si>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</si>
  <si>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</si>
  <si>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</si>
  <si>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</si>
  <si>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</si>
  <si>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</si>
  <si>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</si>
  <si>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</si>
  <si>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</si>
  <si>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</si>
  <si>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</si>
  <si>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</si>
  <si>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</si>
  <si>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</si>
  <si>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</si>
  <si>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</si>
  <si>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</si>
  <si>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</si>
  <si>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</si>
  <si>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</si>
  <si>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</si>
  <si>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</si>
  <si>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</si>
  <si>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</si>
  <si>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</si>
  <si>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</si>
  <si>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</si>
  <si>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</si>
  <si>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</si>
  <si>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</si>
  <si>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</si>
  <si>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</si>
  <si>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</si>
  <si>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</si>
  <si>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</si>
  <si>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</si>
  <si>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</si>
  <si>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</si>
  <si>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</si>
  <si>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</si>
  <si>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</si>
  <si>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</si>
  <si>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</si>
  <si>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</si>
  <si>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</si>
  <si>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</si>
  <si>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</si>
  <si>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</si>
  <si>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</si>
  <si>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</si>
  <si>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</si>
  <si>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</si>
  <si>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</si>
  <si>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</si>
  <si>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</si>
  <si>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</si>
  <si>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</si>
  <si>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</si>
  <si>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</si>
  <si>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</si>
  <si>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</si>
  <si>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</si>
  <si>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</si>
  <si>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</si>
  <si>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</si>
  <si>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</si>
  <si>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</si>
  <si>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</si>
  <si>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</si>
  <si>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</si>
  <si>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</si>
  <si>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</si>
  <si>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</si>
  <si>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</si>
  <si>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</si>
  <si>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</si>
  <si>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</si>
  <si>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</si>
  <si>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</si>
  <si>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</si>
  <si>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</si>
  <si>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</si>
  <si>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</si>
  <si>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</si>
  <si>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</si>
  <si>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</si>
  <si>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</si>
  <si>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</si>
  <si>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</si>
  <si>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</si>
  <si>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</si>
  <si>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</si>
  <si>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</si>
  <si>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</si>
  <si>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</si>
  <si>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</si>
  <si>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</si>
  <si>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</si>
  <si>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</si>
  <si>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</si>
  <si>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</si>
  <si>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</si>
  <si>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</si>
  <si>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</si>
  <si>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</si>
  <si>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</si>
  <si>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</si>
  <si>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</si>
  <si>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</si>
  <si>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</si>
  <si>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</si>
  <si>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</si>
  <si>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</si>
  <si>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</si>
  <si>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</si>
  <si>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</si>
  <si>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</si>
  <si>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</si>
  <si>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</si>
  <si>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</si>
  <si>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</si>
  <si>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</si>
  <si>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</si>
  <si>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</si>
  <si>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</si>
  <si>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</si>
  <si>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</si>
  <si>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</si>
  <si>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</si>
  <si>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</si>
  <si>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</si>
  <si>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</si>
  <si>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</si>
  <si>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</si>
  <si>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</si>
  <si>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</si>
  <si>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</si>
  <si>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</si>
  <si>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</si>
  <si>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</si>
  <si>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</si>
  <si>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</si>
  <si>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</si>
  <si>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</si>
  <si>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</si>
  <si>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</si>
  <si>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</si>
  <si>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</si>
  <si>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</si>
  <si>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</si>
  <si>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</si>
  <si>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</si>
  <si>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</si>
  <si>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</si>
  <si>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</si>
  <si>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</si>
  <si>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</si>
  <si>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</si>
  <si>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</si>
  <si>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</si>
  <si>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</si>
  <si>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</si>
  <si>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</si>
  <si>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</si>
  <si>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</si>
  <si>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</si>
  <si>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</si>
  <si>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</si>
  <si>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</si>
  <si>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</si>
  <si>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</si>
  <si>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</si>
  <si>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</si>
  <si>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</si>
  <si>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</si>
  <si>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</si>
  <si>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</si>
  <si>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</si>
  <si>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</si>
  <si>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</si>
  <si>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</si>
  <si>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</si>
  <si>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</si>
  <si>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</si>
  <si>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</si>
  <si>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</si>
  <si>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</si>
  <si>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</si>
  <si>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</si>
  <si>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</si>
  <si>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</si>
  <si>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</si>
  <si>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</si>
  <si>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</si>
  <si>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</si>
  <si>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</si>
  <si>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</si>
  <si>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</si>
  <si>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</si>
  <si>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</si>
  <si>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</si>
  <si>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</si>
  <si>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</si>
  <si>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</si>
  <si>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</si>
  <si>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</si>
  <si>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</si>
  <si>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</si>
  <si>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</si>
  <si>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</si>
  <si>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</si>
  <si>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</si>
  <si>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</si>
  <si>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</si>
  <si>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</si>
  <si>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</si>
  <si>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</si>
  <si>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</si>
  <si>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</si>
  <si>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</si>
  <si>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</si>
  <si>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</si>
  <si>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</si>
  <si>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</si>
  <si>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</si>
  <si>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</si>
  <si>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</si>
  <si>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</si>
  <si>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</si>
  <si>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</si>
  <si>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</si>
  <si>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</si>
  <si>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</si>
  <si>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</si>
  <si>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</si>
  <si>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</si>
  <si>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</si>
  <si>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</si>
  <si>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</si>
  <si>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</si>
  <si>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</si>
  <si>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</si>
  <si>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</si>
  <si>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</si>
  <si>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</si>
  <si>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</si>
  <si>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</si>
  <si>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</si>
  <si>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</si>
  <si>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</si>
  <si>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</si>
  <si>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</si>
  <si>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</si>
  <si>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</si>
  <si>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</si>
  <si>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</si>
  <si>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</si>
  <si>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</si>
  <si>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</si>
  <si>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</si>
  <si>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</si>
  <si>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</si>
  <si>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</si>
  <si>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</si>
  <si>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</si>
  <si>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</si>
  <si>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</si>
  <si>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</si>
  <si>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</si>
  <si>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</si>
  <si>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</si>
  <si>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</si>
  <si>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</si>
  <si>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</si>
  <si>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</si>
  <si>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</si>
  <si>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</si>
  <si>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</si>
  <si>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</si>
  <si>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</si>
  <si>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</si>
  <si>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</si>
  <si>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</si>
  <si>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</si>
  <si>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</si>
  <si>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</si>
  <si>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</si>
  <si>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</si>
  <si>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</si>
  <si>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</si>
  <si>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</si>
  <si>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</si>
  <si>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</si>
  <si>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</si>
  <si>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</si>
  <si>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</si>
  <si>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</si>
  <si>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</si>
  <si>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</si>
  <si>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</si>
  <si>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</si>
  <si>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</si>
  <si>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</si>
  <si>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</si>
  <si>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</si>
  <si>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</si>
  <si>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</si>
  <si>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</si>
  <si>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</si>
  <si>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</si>
  <si>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</si>
  <si>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</si>
  <si>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</si>
  <si>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</si>
  <si>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</si>
  <si>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</si>
  <si>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</si>
  <si>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</si>
  <si>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</si>
  <si>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</si>
  <si>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</si>
  <si>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</si>
  <si>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</si>
  <si>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</si>
  <si>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</si>
  <si>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</si>
  <si>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</si>
  <si>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</si>
  <si>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</si>
  <si>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</si>
  <si>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</si>
  <si>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</si>
  <si>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</si>
  <si>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</si>
  <si>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</si>
  <si>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</si>
  <si>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</si>
  <si>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</si>
  <si>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</si>
  <si>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</si>
  <si>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</si>
  <si>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</si>
  <si>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</si>
  <si>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</si>
  <si>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</si>
  <si>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</si>
  <si>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</si>
  <si>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</si>
  <si>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</si>
  <si>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</si>
  <si>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</si>
  <si>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</si>
  <si>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</si>
  <si>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</si>
  <si>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</si>
  <si>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</si>
  <si>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</si>
  <si>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</si>
  <si>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</si>
  <si>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</si>
  <si>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</si>
  <si>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</si>
  <si>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</si>
  <si>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</si>
  <si>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</si>
  <si>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</si>
  <si>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</si>
  <si>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</si>
  <si>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</si>
  <si>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</si>
  <si>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</si>
  <si>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</si>
  <si>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</si>
  <si>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</si>
  <si>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</si>
  <si>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</si>
  <si>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</si>
  <si>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</si>
  <si>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</si>
  <si>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</si>
  <si>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</si>
  <si>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</si>
  <si>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</si>
  <si>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</si>
  <si>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</si>
  <si>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</si>
  <si>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</si>
  <si>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</si>
  <si>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</si>
  <si>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</si>
  <si>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</si>
  <si>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</si>
  <si>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</si>
  <si>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</si>
  <si>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</si>
  <si>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</si>
  <si>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</si>
  <si>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</si>
  <si>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</si>
  <si>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</si>
  <si>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</si>
  <si>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</si>
  <si>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</si>
  <si>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</si>
  <si>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</si>
  <si>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</si>
  <si>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</si>
  <si>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</si>
  <si>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</si>
  <si>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</si>
  <si>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</si>
  <si>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</si>
  <si>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</si>
  <si>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</si>
  <si>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</si>
  <si>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</si>
  <si>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</si>
  <si>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</si>
  <si>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</si>
  <si>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</si>
  <si>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</si>
  <si>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</si>
  <si>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</si>
  <si>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</si>
  <si>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</si>
  <si>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</si>
  <si>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</si>
  <si>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</si>
  <si>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</si>
  <si>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</si>
  <si>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</si>
  <si>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</si>
  <si>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</si>
  <si>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</si>
  <si>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</si>
  <si>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</si>
  <si>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</si>
  <si>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</si>
  <si>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</si>
  <si>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</si>
  <si>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</si>
  <si>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</si>
  <si>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</si>
  <si>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</si>
  <si>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</si>
  <si>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</si>
  <si>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</si>
  <si>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</si>
  <si>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</si>
  <si>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</si>
  <si>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</si>
  <si>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</si>
  <si>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</si>
  <si>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</si>
  <si>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</si>
  <si>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</si>
  <si>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</si>
  <si>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</si>
  <si>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</si>
  <si>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</si>
  <si>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</si>
  <si>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</si>
  <si>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</si>
  <si>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</si>
  <si>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</si>
  <si>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</si>
  <si>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</si>
  <si>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</si>
  <si>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</si>
  <si>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</si>
  <si>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</si>
  <si>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</si>
  <si>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</si>
  <si>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</si>
  <si>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</si>
  <si>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</si>
  <si>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</si>
  <si>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</si>
  <si>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</si>
  <si>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</si>
  <si>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</si>
  <si>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</si>
  <si>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</si>
  <si>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</si>
  <si>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</si>
  <si>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</si>
  <si>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</si>
  <si>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</si>
  <si>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</si>
  <si>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</si>
  <si>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</si>
  <si>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</si>
  <si>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</si>
  <si>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</si>
  <si>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</si>
  <si>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</si>
  <si>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</si>
  <si>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</si>
  <si>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</si>
  <si>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</si>
  <si>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</si>
  <si>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</si>
  <si>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</si>
  <si>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</si>
  <si>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</si>
  <si>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</si>
  <si>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</si>
  <si>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</si>
  <si>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</si>
  <si>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</si>
  <si>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</si>
  <si>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</si>
  <si>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</si>
  <si>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</si>
  <si>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</si>
  <si>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</si>
  <si>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</si>
  <si>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</si>
  <si>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</si>
  <si>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</si>
  <si>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</si>
  <si>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</si>
  <si>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</si>
  <si>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</si>
  <si>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</si>
  <si>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</si>
  <si>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</si>
  <si>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</si>
  <si>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</si>
  <si>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</si>
  <si>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</si>
  <si>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</si>
  <si>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</si>
  <si>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</si>
  <si>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</si>
  <si>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</si>
  <si>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</si>
  <si>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</si>
  <si>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</si>
  <si>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</si>
  <si>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</si>
  <si>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</si>
  <si>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</si>
  <si>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</si>
  <si>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</si>
  <si>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</si>
  <si>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</si>
  <si>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</si>
  <si>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</si>
  <si>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</si>
  <si>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</si>
  <si>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</si>
  <si>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</si>
  <si>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</si>
  <si>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</si>
  <si>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</si>
  <si>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</si>
  <si>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</si>
  <si>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</si>
  <si>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</si>
  <si>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</si>
  <si>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</si>
  <si>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</si>
  <si>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</si>
  <si>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</si>
  <si>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</si>
  <si>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</si>
  <si>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</si>
  <si>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</si>
  <si>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</si>
  <si>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</si>
  <si>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</si>
  <si>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</si>
  <si>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</si>
  <si>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</si>
  <si>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</si>
  <si>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</si>
  <si>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</si>
  <si>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</si>
  <si>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</si>
  <si>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</si>
  <si>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</si>
  <si>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</si>
  <si>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</si>
  <si>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</si>
  <si>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</si>
  <si>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</si>
  <si>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</si>
  <si>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</si>
  <si>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</si>
  <si>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</si>
  <si>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</si>
  <si>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</si>
  <si>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</si>
  <si>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</si>
  <si>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</si>
  <si>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</si>
  <si>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</si>
  <si>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</si>
  <si>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</si>
  <si>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</si>
  <si>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</si>
  <si>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</si>
  <si>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</si>
  <si>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</si>
  <si>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</si>
  <si>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</si>
  <si>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</si>
  <si>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</si>
  <si>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</si>
  <si>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</si>
  <si>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</si>
  <si>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</si>
  <si>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</si>
  <si>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</si>
  <si>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</si>
  <si>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</si>
  <si>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</si>
  <si>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</si>
  <si>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</si>
  <si>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</si>
  <si>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</si>
  <si>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</si>
  <si>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</si>
  <si>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</si>
  <si>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</si>
  <si>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</si>
  <si>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</si>
  <si>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</si>
  <si>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</si>
  <si>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</si>
  <si>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</si>
  <si>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</si>
  <si>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</si>
  <si>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</si>
  <si>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</si>
  <si>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</si>
  <si>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</si>
  <si>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</si>
  <si>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</si>
  <si>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</si>
  <si>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</si>
  <si>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</si>
  <si>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</si>
  <si>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</si>
  <si>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</si>
  <si>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</si>
  <si>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</si>
  <si>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</si>
  <si>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</si>
  <si>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</si>
  <si>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</si>
  <si>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</si>
  <si>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</si>
  <si>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</si>
  <si>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</si>
  <si>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</si>
  <si>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</si>
  <si>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</si>
  <si>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</si>
  <si>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</si>
  <si>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</si>
  <si>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</si>
  <si>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</si>
  <si>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</si>
  <si>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</si>
  <si>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</si>
  <si>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</si>
  <si>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</si>
  <si>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</si>
  <si>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</si>
  <si>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</si>
  <si>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</si>
  <si>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</si>
  <si>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</si>
  <si>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</si>
  <si>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</si>
  <si>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</si>
  <si>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</si>
  <si>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</si>
  <si>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</si>
  <si>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</si>
  <si>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</si>
  <si>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</si>
  <si>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</si>
  <si>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</si>
  <si>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</si>
  <si>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</si>
  <si>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</si>
  <si>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</si>
  <si>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</si>
  <si>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</si>
  <si>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</si>
  <si>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</si>
  <si>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</si>
  <si>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</si>
  <si>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</si>
  <si>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</si>
  <si>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</si>
  <si>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</si>
  <si>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</si>
  <si>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</si>
  <si>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</si>
  <si>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</si>
  <si>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</si>
  <si>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</si>
  <si>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</si>
  <si>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</si>
  <si>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</si>
  <si>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</si>
  <si>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</si>
  <si>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</si>
  <si>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</si>
  <si>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</si>
  <si>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</si>
  <si>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</si>
  <si>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</si>
  <si>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</si>
  <si>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</si>
  <si>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</si>
  <si>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</si>
  <si>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</si>
  <si>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</si>
  <si>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</si>
  <si>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</si>
  <si>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</si>
  <si>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</si>
  <si>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</si>
  <si>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</si>
  <si>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</si>
  <si>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</si>
  <si>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</si>
  <si>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</si>
  <si>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</si>
  <si>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</si>
  <si>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</si>
  <si>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</si>
  <si>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</si>
  <si>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</si>
  <si>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</si>
  <si>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</si>
  <si>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</si>
  <si>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</si>
  <si>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</si>
  <si>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</si>
  <si>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</si>
  <si>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</si>
  <si>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</si>
  <si>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</si>
  <si>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</si>
  <si>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</si>
  <si>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</si>
  <si>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</si>
  <si>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</si>
  <si>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</si>
  <si>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</si>
  <si>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</si>
  <si>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</si>
  <si>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</si>
  <si>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</si>
  <si>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</si>
  <si>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</si>
  <si>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</si>
  <si>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</si>
  <si>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</si>
  <si>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</si>
  <si>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</si>
  <si>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</si>
  <si>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</si>
  <si>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</si>
  <si>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</si>
  <si>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</si>
  <si>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</si>
  <si>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</si>
  <si>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</si>
  <si>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</si>
  <si>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</si>
  <si>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</si>
  <si>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</si>
  <si>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</si>
  <si>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</si>
  <si>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</si>
  <si>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</si>
  <si>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</si>
  <si>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</si>
  <si>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</si>
  <si>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</si>
  <si>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</si>
  <si>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</si>
  <si>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</si>
  <si>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</si>
  <si>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</si>
  <si>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</si>
  <si>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</si>
  <si>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</si>
  <si>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</si>
  <si>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</si>
  <si>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</si>
  <si>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</si>
  <si>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</si>
  <si>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</si>
  <si>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</si>
  <si>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</si>
  <si>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</si>
  <si>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</si>
  <si>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</si>
  <si>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</si>
  <si>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</si>
  <si>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</si>
  <si>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</si>
  <si>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</si>
  <si>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</si>
  <si>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</si>
  <si>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</si>
  <si>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</si>
  <si>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</si>
  <si>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</si>
  <si>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</si>
  <si>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</si>
  <si>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</si>
  <si>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</si>
  <si>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</si>
  <si>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</si>
  <si>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</si>
  <si>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</si>
  <si>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</si>
  <si>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</si>
  <si>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</si>
  <si>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</si>
  <si>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</si>
  <si>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</si>
  <si>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</si>
  <si>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</si>
  <si>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</si>
  <si>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</si>
  <si>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</si>
  <si>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</si>
  <si>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</si>
  <si>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</si>
  <si>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</si>
  <si>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</si>
  <si>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</si>
  <si>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</si>
  <si>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</si>
  <si>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</si>
  <si>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</si>
  <si>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</si>
  <si>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</si>
  <si>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</si>
  <si>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</si>
  <si>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</si>
  <si>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</si>
  <si>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</si>
  <si>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</si>
  <si>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</si>
  <si>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</si>
  <si>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</si>
  <si>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</si>
  <si>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</si>
  <si>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</si>
  <si>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</si>
  <si>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</si>
  <si>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</si>
  <si>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</si>
  <si>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</si>
  <si>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</si>
  <si>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</si>
  <si>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</si>
  <si>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</si>
  <si>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</si>
  <si>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</si>
  <si>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</si>
  <si>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</si>
  <si>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</si>
  <si>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</si>
  <si>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</si>
  <si>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</si>
  <si>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</si>
  <si>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</si>
  <si>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</si>
  <si>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</si>
  <si>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</si>
  <si>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</si>
  <si>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</si>
  <si>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</si>
  <si>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</si>
  <si>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</si>
  <si>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</si>
  <si>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</si>
  <si>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</si>
  <si>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</si>
  <si>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</si>
  <si>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</si>
  <si>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</si>
  <si>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</si>
  <si>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</si>
  <si>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</si>
  <si>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</si>
  <si>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</si>
  <si>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</si>
  <si>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</si>
  <si>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</si>
  <si>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</si>
  <si>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</si>
  <si>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</si>
  <si>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</si>
  <si>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</si>
  <si>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</si>
  <si>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</si>
  <si>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</si>
  <si>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</si>
  <si>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</si>
  <si>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</si>
  <si>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</si>
  <si>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</si>
  <si>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</si>
  <si>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</si>
  <si>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</si>
  <si>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</si>
  <si>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</si>
  <si>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</si>
  <si>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</si>
  <si>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</si>
  <si>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</si>
  <si>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</si>
  <si>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</si>
  <si>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</si>
  <si>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</si>
  <si>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</si>
  <si>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</si>
  <si>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</si>
  <si>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</si>
  <si>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</si>
  <si>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</si>
  <si>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</si>
  <si>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</si>
  <si>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</si>
  <si>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</si>
  <si>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</si>
  <si>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</si>
  <si>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</si>
  <si>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</si>
  <si>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</si>
  <si>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</si>
  <si>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</si>
  <si>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</si>
  <si>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</si>
  <si>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</si>
  <si>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</si>
  <si>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</si>
  <si>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</si>
  <si>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</si>
  <si>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</si>
  <si>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</si>
  <si>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</si>
  <si>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</si>
  <si>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</si>
  <si>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</si>
  <si>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</si>
  <si>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</si>
  <si>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</si>
  <si>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</si>
  <si>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</si>
  <si>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</si>
  <si>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</si>
  <si>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</si>
  <si>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</si>
  <si>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</si>
  <si>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</si>
  <si>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</si>
  <si>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</si>
  <si>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</si>
  <si>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</si>
  <si>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</si>
  <si>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</si>
  <si>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</si>
  <si>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</si>
  <si>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</si>
  <si>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</si>
  <si>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</si>
  <si>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</si>
  <si>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</si>
  <si>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</si>
  <si>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</si>
  <si>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</si>
  <si>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</si>
  <si>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</si>
  <si>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</si>
  <si>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</si>
  <si>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</si>
  <si>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</si>
  <si>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</si>
  <si>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</si>
  <si>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</si>
  <si>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</si>
  <si>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</si>
  <si>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</si>
  <si>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</si>
  <si>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</si>
  <si>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</si>
  <si>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</si>
  <si>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</si>
  <si>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</si>
  <si>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</si>
  <si>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</si>
  <si>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</si>
  <si>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</si>
  <si>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</si>
  <si>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</si>
  <si>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</si>
  <si>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</si>
  <si>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</si>
  <si>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</si>
  <si>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</si>
  <si>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</si>
  <si>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</si>
  <si>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</si>
  <si>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</si>
  <si>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</si>
  <si>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</si>
  <si>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</si>
  <si>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</si>
  <si>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</si>
  <si>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</si>
  <si>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</si>
  <si>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</si>
  <si>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</si>
  <si>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</si>
  <si>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</si>
  <si>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</si>
  <si>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</si>
  <si>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</si>
  <si>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</si>
  <si>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</si>
  <si>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</si>
  <si>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</si>
  <si>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</si>
  <si>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</si>
  <si>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</si>
  <si>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</si>
  <si>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</si>
  <si>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</si>
  <si>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</si>
  <si>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</si>
  <si>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</si>
  <si>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</si>
  <si>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</si>
  <si>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</si>
  <si>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</si>
  <si>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</si>
  <si>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</si>
  <si>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</si>
  <si>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</si>
  <si>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</si>
  <si>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</si>
  <si>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</si>
  <si>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</si>
  <si>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</si>
  <si>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</si>
  <si>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</si>
  <si>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</si>
  <si>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</si>
  <si>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</si>
  <si>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</si>
  <si>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</si>
  <si>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</si>
  <si>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</si>
  <si>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</si>
  <si>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</si>
  <si>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</si>
  <si>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</si>
  <si>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</si>
  <si>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</si>
  <si>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</si>
  <si>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</si>
  <si>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</si>
  <si>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</si>
  <si>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</si>
  <si>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</si>
  <si>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</si>
  <si>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</si>
  <si>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</si>
  <si>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</si>
  <si>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</si>
  <si>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</si>
  <si>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</si>
  <si>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</si>
  <si>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</si>
  <si>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</si>
  <si>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</si>
  <si>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</si>
  <si>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</si>
  <si>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</si>
  <si>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</si>
  <si>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</si>
  <si>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</si>
  <si>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</si>
  <si>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</si>
  <si>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</si>
  <si>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</si>
  <si>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</si>
  <si>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</si>
  <si>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</si>
  <si>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</si>
  <si>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</si>
  <si>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</si>
  <si>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</si>
  <si>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</si>
  <si>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</si>
  <si>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</si>
  <si>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</si>
  <si>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</si>
  <si>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</si>
  <si>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</si>
  <si>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</si>
  <si>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</si>
  <si>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</si>
  <si>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</si>
  <si>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</si>
  <si>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</si>
  <si>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</si>
  <si>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</si>
  <si>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</si>
  <si>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</si>
  <si>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</si>
  <si>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</si>
  <si>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</si>
  <si>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</si>
  <si>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</si>
  <si>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</si>
  <si>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</si>
  <si>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</si>
  <si>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</si>
  <si>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</si>
  <si>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</si>
  <si>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</si>
  <si>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</si>
  <si>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</si>
  <si>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</si>
  <si>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</si>
  <si>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</si>
  <si>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</si>
  <si>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</si>
  <si>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</si>
  <si>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</si>
  <si>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</si>
  <si>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</si>
  <si>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</si>
  <si>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</si>
  <si>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</si>
  <si>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</si>
  <si>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</si>
  <si>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</si>
  <si>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</si>
  <si>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</si>
  <si>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</si>
  <si>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</si>
  <si>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</si>
  <si>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</si>
  <si>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</si>
  <si>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</si>
  <si>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</si>
  <si>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</si>
  <si>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</si>
  <si>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</si>
  <si>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</si>
  <si>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</si>
  <si>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</si>
  <si>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</si>
  <si>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</si>
  <si>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</si>
  <si>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</si>
  <si>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</si>
  <si>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</si>
  <si>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</si>
  <si>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</si>
  <si>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</si>
  <si>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</si>
  <si>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</si>
  <si>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</si>
  <si>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</si>
  <si>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</si>
  <si>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</si>
  <si>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</si>
  <si>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</si>
  <si>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</si>
  <si>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</si>
  <si>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</si>
  <si>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</si>
  <si>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</si>
  <si>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</si>
  <si>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</si>
  <si>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</si>
  <si>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</si>
  <si>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</si>
  <si>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</si>
  <si>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</si>
  <si>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</si>
  <si>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</si>
  <si>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</si>
  <si>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</si>
  <si>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</si>
  <si>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</si>
  <si>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</si>
  <si>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</si>
  <si>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</si>
  <si>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</si>
  <si>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</si>
  <si>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</si>
  <si>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</si>
  <si>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</si>
  <si>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</si>
  <si>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</si>
  <si>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</si>
  <si>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</si>
  <si>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</si>
  <si>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</si>
  <si>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</si>
  <si>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</si>
  <si>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</si>
  <si>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</si>
  <si>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</si>
  <si>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</si>
  <si>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</si>
  <si>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</si>
  <si>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</si>
  <si>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</si>
  <si>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</si>
  <si>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</si>
  <si>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</si>
  <si>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</si>
  <si>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</si>
  <si>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</si>
  <si>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</si>
  <si>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</si>
  <si>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</si>
  <si>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</si>
  <si>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</si>
  <si>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</si>
  <si>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</si>
  <si>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</si>
  <si>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</si>
  <si>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</si>
  <si>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</si>
  <si>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</si>
  <si>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</si>
  <si>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</si>
  <si>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</si>
  <si>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</si>
  <si>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</si>
  <si>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</si>
  <si>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</si>
  <si>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</si>
  <si>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</si>
  <si>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</si>
  <si>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</si>
  <si>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</si>
  <si>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</si>
  <si>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</si>
  <si>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</si>
  <si>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</si>
  <si>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</si>
  <si>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</si>
  <si>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</si>
  <si>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</si>
  <si>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</si>
  <si>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</si>
  <si>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</si>
  <si>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</si>
  <si>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</si>
  <si>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</si>
  <si>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</si>
  <si>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</si>
  <si>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</si>
  <si>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</si>
  <si>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</si>
  <si>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</si>
  <si>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</si>
  <si>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</si>
  <si>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</si>
  <si>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</si>
  <si>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</si>
  <si>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</si>
  <si>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</si>
  <si>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</si>
  <si>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</si>
  <si>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</si>
  <si>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</si>
  <si>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</si>
  <si>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</si>
  <si>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</si>
  <si>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</si>
  <si>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</si>
  <si>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</si>
  <si>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</si>
  <si>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</si>
  <si>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</si>
  <si>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</si>
  <si>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</si>
  <si>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</si>
  <si>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</si>
  <si>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</si>
  <si>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</si>
  <si>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</si>
  <si>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</si>
  <si>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</si>
  <si>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</si>
  <si>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</si>
  <si>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</si>
  <si>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</si>
  <si>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</si>
  <si>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</si>
  <si>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</si>
  <si>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</si>
  <si>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</si>
  <si>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</si>
  <si>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</si>
  <si>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</si>
  <si>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</si>
  <si>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</si>
  <si>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</si>
  <si>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</si>
  <si>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</si>
  <si>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</si>
  <si>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</si>
  <si>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</si>
  <si>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</si>
  <si>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</si>
  <si>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</si>
  <si>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</si>
  <si>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</si>
  <si>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</si>
  <si>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</si>
  <si>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</si>
  <si>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</si>
  <si>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</si>
  <si>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</si>
  <si>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</si>
  <si>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</si>
  <si>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</si>
  <si>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</si>
  <si>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</si>
  <si>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</si>
  <si>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</si>
  <si>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</si>
  <si>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</si>
  <si>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</si>
  <si>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</si>
  <si>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</si>
  <si>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</si>
  <si>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</si>
  <si>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</si>
  <si>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</si>
  <si>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</si>
  <si>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</si>
  <si>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</si>
  <si>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</si>
  <si>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</si>
  <si>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</si>
  <si>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</si>
  <si>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</si>
  <si>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</si>
  <si>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</si>
  <si>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</si>
  <si>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</si>
  <si>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</si>
  <si>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</si>
  <si>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</si>
  <si>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</si>
  <si>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</si>
  <si>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</si>
  <si>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</si>
  <si>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</si>
  <si>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</si>
  <si>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</si>
  <si>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</si>
  <si>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</si>
  <si>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</si>
  <si>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</si>
  <si>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</si>
  <si>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</si>
  <si>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</si>
  <si>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</si>
  <si>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</si>
  <si>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</si>
  <si>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</si>
  <si>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</si>
  <si>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</si>
  <si>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</si>
  <si>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</si>
  <si>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</si>
  <si>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</si>
  <si>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</si>
  <si>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</si>
  <si>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</si>
  <si>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</si>
  <si>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</si>
  <si>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</si>
  <si>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</si>
  <si>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</si>
  <si>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</si>
  <si>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</si>
  <si>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</si>
  <si>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</si>
  <si>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</si>
  <si>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</si>
  <si>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</si>
  <si>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</si>
  <si>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</si>
  <si>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</si>
  <si>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</si>
  <si>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</si>
  <si>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</si>
  <si>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</si>
  <si>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</si>
  <si>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</si>
  <si>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</si>
  <si>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</si>
  <si>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</si>
  <si>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</si>
  <si>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</si>
  <si>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</si>
  <si>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</si>
  <si>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</si>
  <si>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</si>
  <si>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</si>
  <si>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</si>
  <si>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</si>
  <si>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</si>
  <si>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</si>
  <si>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</si>
  <si>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</si>
  <si>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</si>
  <si>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</si>
  <si>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</si>
  <si>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</si>
  <si>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</si>
  <si>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</si>
  <si>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</si>
  <si>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</si>
  <si>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</si>
  <si>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</si>
  <si>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</si>
  <si>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</si>
  <si>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</si>
  <si>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</si>
  <si>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</si>
  <si>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</si>
  <si>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</si>
  <si>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</si>
  <si>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</si>
  <si>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</si>
  <si>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</si>
  <si>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</si>
  <si>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</si>
  <si>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</si>
  <si>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</si>
  <si>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</si>
  <si>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</si>
  <si>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</si>
  <si>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</si>
  <si>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</si>
  <si>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</si>
  <si>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</si>
  <si>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</si>
  <si>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</si>
  <si>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</si>
  <si>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</si>
  <si>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</si>
  <si>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</si>
  <si>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</si>
  <si>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</si>
  <si>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</si>
  <si>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</si>
  <si>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</si>
  <si>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</si>
  <si>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</si>
  <si>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</si>
  <si>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</si>
  <si>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</si>
  <si>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</si>
  <si>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</si>
  <si>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</si>
  <si>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</si>
  <si>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</si>
  <si>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</si>
  <si>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</si>
  <si>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</si>
  <si>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</si>
  <si>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</si>
  <si>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</si>
  <si>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</si>
  <si>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</si>
  <si>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</si>
  <si>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</si>
  <si>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</si>
  <si>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</si>
  <si>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</si>
  <si>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</si>
  <si>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</si>
  <si>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</si>
  <si>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</si>
  <si>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</si>
  <si>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</si>
  <si>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</si>
  <si>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</si>
  <si>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</si>
  <si>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</si>
  <si>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</si>
  <si>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</si>
  <si>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</si>
  <si>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</si>
  <si>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</si>
  <si>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</si>
  <si>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</si>
  <si>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</si>
  <si>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</si>
  <si>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</si>
  <si>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</si>
  <si>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</si>
  <si>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</si>
  <si>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</si>
  <si>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</si>
  <si>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</si>
  <si>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</si>
  <si>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</si>
  <si>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</si>
  <si>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</si>
  <si>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</si>
  <si>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</si>
  <si>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</si>
  <si>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</si>
  <si>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</si>
  <si>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</si>
  <si>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</si>
  <si>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</si>
  <si>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</si>
  <si>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</si>
  <si>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</si>
  <si>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</si>
  <si>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</si>
  <si>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</si>
  <si>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</si>
  <si>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</si>
  <si>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</si>
  <si>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</si>
  <si>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</si>
  <si>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</si>
  <si>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</si>
  <si>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</si>
  <si>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</si>
  <si>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</si>
  <si>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</si>
  <si>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</si>
  <si>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</si>
  <si>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</si>
  <si>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</si>
  <si>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</si>
  <si>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</si>
  <si>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</si>
  <si>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</si>
  <si>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</si>
  <si>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</si>
  <si>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</si>
  <si>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</si>
  <si>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</si>
  <si>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</si>
  <si>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</si>
  <si>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</si>
  <si>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</si>
  <si>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</si>
  <si>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</si>
  <si>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</si>
  <si>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</si>
  <si>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</si>
  <si>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</si>
  <si>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</si>
  <si>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</si>
  <si>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</si>
  <si>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</si>
  <si>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</si>
  <si>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</si>
  <si>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</si>
  <si>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</si>
  <si>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</si>
  <si>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</si>
  <si>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</si>
  <si>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</si>
  <si>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</si>
  <si>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</si>
  <si>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</si>
  <si>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</si>
  <si>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</si>
  <si>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</si>
  <si>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</si>
  <si>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</si>
  <si>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</si>
  <si>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</si>
  <si>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</si>
  <si>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</si>
  <si>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</si>
  <si>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</si>
  <si>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</si>
  <si>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</si>
  <si>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</si>
  <si>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</si>
  <si>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</si>
  <si>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</si>
  <si>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</si>
  <si>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</si>
  <si>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</si>
  <si>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</si>
  <si>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</si>
  <si>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</si>
  <si>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</si>
  <si>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</si>
  <si>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</si>
  <si>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</si>
  <si>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</si>
  <si>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</si>
  <si>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</si>
  <si>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</si>
  <si>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</si>
  <si>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</si>
  <si>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</si>
  <si>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</si>
  <si>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</si>
  <si>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</si>
  <si>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</si>
  <si>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</si>
  <si>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</si>
  <si>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</si>
  <si>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</si>
  <si>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</si>
  <si>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</si>
  <si>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</si>
  <si>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</si>
  <si>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</si>
  <si>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</si>
  <si>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</si>
  <si>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</si>
  <si>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</si>
  <si>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</si>
  <si>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</si>
  <si>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</si>
  <si>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</si>
  <si>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</si>
  <si>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</si>
  <si>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</si>
  <si>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</si>
  <si>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</si>
  <si>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</si>
  <si>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</si>
  <si>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</si>
  <si>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</si>
  <si>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</si>
  <si>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</si>
  <si>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</si>
  <si>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</si>
  <si>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</si>
  <si>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</si>
  <si>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</si>
  <si>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</si>
  <si>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</si>
  <si>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</si>
  <si>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</si>
  <si>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</si>
  <si>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</si>
  <si>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</si>
  <si>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</si>
  <si>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</si>
  <si>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</si>
  <si>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</si>
  <si>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</si>
  <si>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</si>
  <si>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</si>
  <si>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</si>
  <si>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</si>
  <si>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</si>
  <si>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</si>
  <si>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</si>
  <si>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</si>
  <si>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</si>
  <si>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</si>
  <si>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</si>
  <si>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</si>
  <si>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</si>
  <si>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</si>
  <si>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</si>
  <si>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</si>
  <si>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</si>
  <si>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</si>
  <si>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</si>
  <si>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</si>
  <si>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</si>
  <si>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</si>
  <si>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</si>
  <si>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</si>
  <si>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</si>
  <si>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</si>
  <si>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</si>
  <si>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</si>
  <si>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</si>
  <si>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</si>
  <si>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</si>
  <si>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</si>
  <si>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</si>
  <si>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</si>
  <si>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</si>
  <si>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</si>
  <si>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</si>
  <si>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</si>
  <si>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</si>
  <si>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</si>
  <si>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</si>
  <si>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</si>
  <si>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</si>
  <si>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</si>
  <si>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</si>
  <si>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</si>
  <si>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</si>
  <si>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</si>
  <si>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</si>
  <si>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</si>
  <si>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</si>
  <si>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</si>
  <si>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</si>
  <si>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</si>
  <si>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</si>
  <si>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</si>
  <si>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</si>
  <si>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</si>
  <si>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</si>
  <si>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</si>
  <si>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</si>
  <si>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</si>
  <si>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</si>
  <si>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</si>
  <si>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</si>
  <si>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</si>
  <si>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</si>
  <si>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</si>
  <si>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</si>
  <si>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</si>
  <si>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</si>
  <si>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</si>
  <si>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</si>
  <si>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</si>
  <si>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</si>
  <si>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</si>
  <si>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</si>
  <si>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</si>
  <si>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</si>
  <si>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</si>
  <si>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</si>
  <si>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</si>
  <si>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</si>
  <si>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</si>
  <si>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</si>
  <si>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</si>
  <si>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</si>
  <si>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</si>
  <si>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</si>
  <si>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</si>
  <si>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</si>
  <si>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</si>
  <si>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</si>
  <si>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</si>
  <si>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</si>
  <si>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</si>
  <si>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</si>
  <si>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</si>
  <si>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</si>
  <si>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</si>
  <si>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</si>
  <si>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</si>
  <si>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</si>
  <si>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</si>
  <si>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</si>
  <si>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</si>
  <si>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</si>
  <si>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</si>
  <si>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</si>
  <si>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</si>
  <si>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</si>
  <si>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</si>
  <si>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</si>
  <si>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</si>
  <si>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</si>
  <si>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</si>
  <si>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</si>
  <si>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</si>
  <si>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</si>
  <si>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</si>
  <si>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</si>
  <si>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</si>
  <si>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</si>
  <si>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</si>
  <si>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</si>
  <si>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</si>
  <si>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</si>
  <si>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</si>
  <si>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</si>
  <si>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</si>
  <si>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</si>
  <si>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</si>
  <si>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</si>
  <si>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</si>
  <si>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</si>
  <si>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</si>
  <si>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</si>
  <si>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</si>
  <si>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</si>
  <si>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</si>
  <si>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</si>
  <si>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</si>
  <si>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</si>
  <si>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</si>
  <si>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</si>
  <si>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</si>
  <si>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</si>
  <si>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</si>
  <si>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</si>
  <si>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</si>
  <si>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</si>
  <si>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</si>
  <si>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</si>
  <si>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</si>
  <si>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</si>
  <si>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</si>
  <si>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</si>
  <si>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</si>
  <si>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</si>
  <si>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</si>
  <si>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</si>
  <si>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</si>
  <si>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</si>
  <si>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</si>
  <si>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</si>
  <si>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</si>
  <si>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</si>
  <si>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</si>
  <si>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</si>
  <si>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</si>
  <si>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</si>
  <si>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</si>
  <si>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</si>
  <si>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</si>
  <si>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</si>
  <si>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</si>
  <si>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</si>
  <si>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</si>
  <si>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</si>
  <si>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</si>
  <si>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</si>
  <si>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</si>
  <si>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</si>
  <si>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</si>
  <si>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</si>
  <si>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</si>
  <si>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</si>
  <si>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</si>
  <si>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</si>
  <si>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</si>
  <si>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</si>
  <si>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</si>
  <si>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</si>
  <si>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</si>
  <si>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</si>
  <si>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</si>
  <si>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</si>
  <si>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</si>
  <si>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</si>
  <si>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</si>
  <si>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</si>
  <si>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</si>
  <si>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</si>
  <si>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</si>
  <si>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</si>
  <si>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</si>
  <si>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</si>
  <si>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</si>
  <si>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</si>
  <si>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</si>
  <si>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</si>
  <si>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</si>
  <si>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</si>
  <si>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</si>
  <si>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</si>
  <si>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</si>
  <si>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</si>
  <si>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</si>
  <si>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</si>
  <si>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</si>
  <si>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</si>
  <si>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</si>
  <si>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</si>
  <si>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</si>
  <si>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</si>
  <si>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</si>
  <si>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</si>
  <si>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</si>
  <si>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</si>
  <si>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</si>
  <si>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</si>
  <si>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</si>
  <si>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</si>
  <si>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</si>
  <si>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</si>
  <si>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</si>
  <si>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</si>
  <si>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</si>
  <si>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</si>
  <si>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</si>
  <si>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</si>
  <si>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</si>
  <si>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</si>
  <si>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</si>
  <si>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</si>
  <si>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</si>
  <si>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</si>
  <si>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</si>
  <si>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</si>
  <si>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</si>
  <si>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</si>
  <si>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</si>
  <si>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</si>
  <si>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</si>
  <si>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</si>
  <si>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</si>
  <si>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</si>
  <si>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</si>
  <si>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</si>
  <si>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</si>
  <si>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</si>
  <si>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</si>
  <si>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</si>
  <si>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</si>
  <si>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</si>
  <si>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</si>
  <si>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</si>
  <si>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</si>
  <si>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</si>
  <si>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</si>
  <si>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</si>
  <si>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</si>
  <si>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</si>
  <si>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</si>
  <si>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</si>
  <si>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</si>
  <si>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</si>
  <si>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</si>
  <si>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</si>
  <si>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</si>
  <si>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</si>
  <si>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</si>
  <si>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</si>
  <si>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</si>
  <si>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</si>
  <si>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</si>
  <si>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</si>
  <si>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</si>
  <si>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</si>
  <si>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</si>
  <si>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</si>
  <si>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</si>
  <si>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</si>
  <si>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</si>
  <si>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</si>
  <si>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</si>
  <si>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</si>
  <si>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</si>
  <si>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</si>
  <si>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</si>
  <si>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</si>
  <si>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</si>
  <si>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</si>
  <si>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</si>
  <si>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</si>
  <si>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</si>
  <si>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</si>
  <si>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</si>
  <si>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</si>
  <si>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</si>
  <si>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</si>
  <si>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</si>
  <si>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</si>
  <si>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</si>
  <si>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</si>
  <si>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</si>
  <si>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</si>
  <si>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</si>
  <si>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</si>
  <si>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</si>
  <si>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</si>
  <si>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</si>
  <si>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</si>
  <si>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</si>
  <si>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</si>
  <si>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</si>
  <si>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</si>
  <si>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</si>
  <si>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</si>
  <si>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</si>
  <si>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</si>
  <si>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</si>
  <si>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</si>
  <si>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</si>
  <si>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</si>
  <si>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</si>
  <si>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</si>
  <si>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</si>
  <si>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</si>
  <si>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</si>
  <si>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</si>
  <si>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</si>
  <si>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</si>
  <si>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</si>
  <si>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</si>
  <si>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</si>
  <si>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</si>
  <si>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</si>
  <si>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</si>
  <si>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</si>
  <si>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</si>
  <si>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</si>
  <si>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</si>
  <si>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</si>
  <si>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</si>
  <si>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</si>
  <si>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</si>
  <si>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</si>
  <si>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</si>
  <si>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</si>
  <si>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</si>
  <si>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</si>
  <si>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</si>
  <si>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</si>
  <si>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</si>
  <si>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</si>
  <si>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</si>
  <si>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</si>
  <si>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</si>
  <si>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</si>
  <si>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</si>
  <si>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</si>
  <si>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</si>
  <si>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</si>
  <si>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</si>
  <si>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</si>
  <si>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</si>
  <si>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</si>
  <si>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</si>
  <si>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</si>
  <si>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</si>
  <si>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</si>
  <si>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</si>
  <si>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</si>
  <si>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</si>
  <si>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</si>
  <si>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</si>
  <si>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</si>
  <si>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</si>
  <si>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</si>
  <si>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</si>
  <si>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</si>
  <si>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</si>
  <si>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</si>
  <si>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</si>
  <si>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</si>
  <si>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</si>
  <si>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</si>
  <si>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</si>
  <si>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</si>
  <si>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</si>
  <si>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</si>
  <si>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</si>
  <si>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</si>
  <si>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</si>
  <si>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</si>
  <si>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</si>
  <si>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</si>
  <si>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</si>
  <si>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</si>
  <si>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</si>
  <si>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</si>
  <si>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</si>
  <si>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</si>
  <si>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</si>
  <si>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</si>
  <si>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</si>
  <si>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</si>
  <si>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</si>
  <si>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</si>
  <si>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</si>
  <si>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</si>
  <si>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</si>
  <si>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</si>
  <si>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</si>
  <si>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</si>
  <si>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</si>
  <si>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</si>
  <si>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</si>
  <si>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</si>
  <si>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</si>
  <si>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</si>
  <si>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</si>
  <si>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</si>
  <si>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</si>
  <si>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</si>
  <si>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</si>
  <si>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</si>
  <si>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</si>
  <si>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</si>
  <si>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</si>
  <si>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</si>
  <si>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</si>
  <si>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</si>
  <si>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</si>
  <si>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</si>
  <si>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</si>
  <si>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</si>
  <si>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</si>
  <si>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</si>
  <si>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</si>
  <si>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</si>
  <si>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</si>
  <si>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</si>
  <si>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</si>
  <si>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</si>
  <si>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</si>
  <si>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</si>
  <si>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</si>
  <si>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</si>
  <si>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</si>
  <si>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</si>
  <si>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</si>
  <si>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</si>
  <si>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</si>
  <si>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</si>
  <si>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</si>
  <si>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</si>
  <si>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</si>
  <si>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</si>
  <si>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</si>
  <si>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</si>
  <si>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</si>
  <si>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</si>
  <si>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</si>
  <si>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</si>
  <si>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</si>
  <si>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</si>
  <si>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</si>
  <si>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</si>
  <si>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</si>
  <si>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</si>
  <si>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</si>
  <si>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</si>
  <si>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</si>
  <si>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</si>
  <si>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</si>
  <si>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</si>
  <si>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</si>
  <si>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</si>
  <si>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</si>
  <si>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</si>
  <si>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</si>
  <si>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</si>
  <si>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</si>
  <si>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</si>
  <si>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</si>
  <si>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</si>
  <si>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</si>
  <si>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</si>
  <si>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</si>
  <si>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</si>
  <si>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</si>
  <si>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</si>
  <si>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</si>
  <si>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</si>
  <si>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</si>
  <si>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</si>
  <si>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</si>
  <si>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</si>
  <si>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</si>
  <si>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</si>
  <si>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</si>
  <si>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</si>
  <si>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</si>
  <si>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</si>
  <si>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</si>
  <si>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</si>
  <si>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</si>
  <si>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</si>
  <si>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</si>
  <si>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</si>
  <si>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</si>
  <si>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</si>
  <si>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</si>
  <si>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</si>
  <si>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</si>
  <si>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</si>
  <si>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</si>
  <si>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</si>
  <si>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</si>
  <si>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</si>
  <si>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</si>
  <si>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</si>
  <si>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</si>
  <si>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</si>
  <si>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</si>
  <si>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</si>
  <si>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</si>
  <si>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</si>
  <si>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</si>
  <si>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</si>
  <si>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</si>
  <si>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</si>
  <si>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</si>
  <si>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</si>
  <si>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</si>
  <si>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</si>
  <si>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</si>
  <si>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</si>
  <si>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</si>
  <si>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</si>
  <si>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</si>
  <si>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</si>
  <si>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</si>
  <si>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</si>
  <si>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</si>
  <si>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</si>
  <si>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</si>
  <si>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</si>
  <si>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</si>
  <si>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</si>
  <si>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</si>
  <si>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</si>
  <si>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</si>
  <si>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</si>
  <si>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</si>
  <si>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</si>
  <si>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</si>
  <si>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</si>
  <si>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</si>
  <si>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</si>
  <si>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</si>
  <si>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</si>
  <si>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</si>
  <si>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</si>
  <si>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</si>
  <si>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</si>
  <si>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</si>
  <si>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</si>
  <si>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</si>
  <si>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</si>
  <si>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</si>
  <si>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</si>
  <si>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</si>
  <si>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</si>
  <si>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</si>
  <si>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</si>
  <si>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</si>
  <si>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</si>
  <si>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</si>
  <si>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</si>
  <si>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</si>
  <si>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</si>
  <si>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</si>
  <si>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</si>
  <si>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</si>
  <si>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</si>
  <si>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</si>
  <si>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</si>
  <si>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</si>
  <si>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</si>
  <si>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</si>
  <si>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</si>
  <si>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</si>
  <si>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</si>
  <si>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</si>
  <si>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</si>
  <si>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</si>
  <si>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</si>
  <si>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</si>
  <si>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</si>
  <si>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</si>
  <si>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</si>
  <si>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</si>
  <si>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</si>
  <si>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</si>
  <si>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</si>
  <si>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</si>
  <si>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</si>
  <si>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</si>
  <si>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</si>
  <si>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</si>
  <si>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</si>
  <si>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</si>
  <si>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</si>
  <si>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</si>
  <si>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</si>
  <si>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</si>
  <si>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</si>
  <si>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</si>
  <si>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</si>
  <si>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</si>
  <si>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</si>
  <si>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</si>
  <si>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</si>
  <si>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</si>
  <si>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</si>
  <si>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</si>
  <si>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</si>
  <si>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</si>
  <si>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</si>
  <si>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</si>
  <si>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</si>
  <si>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</si>
  <si>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</si>
  <si>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</si>
  <si>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</si>
  <si>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</si>
  <si>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</si>
  <si>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</si>
  <si>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</si>
  <si>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</si>
  <si>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</si>
  <si>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</si>
  <si>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</si>
  <si>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</si>
  <si>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</si>
  <si>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</si>
  <si>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</si>
  <si>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</si>
  <si>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</si>
  <si>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</si>
  <si>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</si>
  <si>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</si>
  <si>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</si>
  <si>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</si>
  <si>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</si>
  <si>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</si>
  <si>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</si>
  <si>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</si>
  <si>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</si>
  <si>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</si>
  <si>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</si>
  <si>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</si>
  <si>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</si>
  <si>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</si>
  <si>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</si>
  <si>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</si>
  <si>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</si>
  <si>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</si>
  <si>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</si>
  <si>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</si>
  <si>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</si>
  <si>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</si>
  <si>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</si>
  <si>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</si>
  <si>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</si>
  <si>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</si>
  <si>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</si>
  <si>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</si>
  <si>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</si>
  <si>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</si>
  <si>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</si>
  <si>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</si>
  <si>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</si>
  <si>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</si>
  <si>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</si>
  <si>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</si>
  <si>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</si>
  <si>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</si>
  <si>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</si>
  <si>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</si>
  <si>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</si>
  <si>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</si>
  <si>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</si>
  <si>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</si>
  <si>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</si>
  <si>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</si>
  <si>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</si>
  <si>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</si>
  <si>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</si>
  <si>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</si>
  <si>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</si>
  <si>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</si>
  <si>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</si>
  <si>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</si>
  <si>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</si>
  <si>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</si>
  <si>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</si>
  <si>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</si>
  <si>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</si>
  <si>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</si>
  <si>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</si>
  <si>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</si>
  <si>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</si>
  <si>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</si>
  <si>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</si>
  <si>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</si>
  <si>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</si>
  <si>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</si>
  <si>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</si>
  <si>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</si>
  <si>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</si>
  <si>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</si>
  <si>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</si>
  <si>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</si>
  <si>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</si>
  <si>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</si>
  <si>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</si>
  <si>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</si>
  <si>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</si>
  <si>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</si>
  <si>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</si>
  <si>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</si>
  <si>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</si>
  <si>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</si>
  <si>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</si>
  <si>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</si>
  <si>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</si>
  <si>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</si>
  <si>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</si>
  <si>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</si>
  <si>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</si>
  <si>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</si>
  <si>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</si>
  <si>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</si>
  <si>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</si>
  <si>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</si>
  <si>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</si>
  <si>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</si>
  <si>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</si>
  <si>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</si>
  <si>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</si>
  <si>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</si>
  <si>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</si>
  <si>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</si>
  <si>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</si>
  <si>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</si>
  <si>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</si>
  <si>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</si>
  <si>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</si>
  <si>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</si>
  <si>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</si>
  <si>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</si>
  <si>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</si>
  <si>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</si>
  <si>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</si>
  <si>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</si>
  <si>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</si>
  <si>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</si>
  <si>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</si>
  <si>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</si>
  <si>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</si>
  <si>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</si>
  <si>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</si>
  <si>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</si>
  <si>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</si>
  <si>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</si>
  <si>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</si>
  <si>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</si>
  <si>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</si>
  <si>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</si>
  <si>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</si>
  <si>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</si>
  <si>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</si>
  <si>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</si>
  <si>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</si>
  <si>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</si>
  <si>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</si>
  <si>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</si>
  <si>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</si>
  <si>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</si>
  <si>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</si>
  <si>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</si>
  <si>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</si>
  <si>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</si>
  <si>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</si>
  <si>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</si>
  <si>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</si>
  <si>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</si>
  <si>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</si>
  <si>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</si>
  <si>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</si>
  <si>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</si>
  <si>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</si>
  <si>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</si>
  <si>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</si>
  <si>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</si>
  <si>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</si>
  <si>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</si>
  <si>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</si>
  <si>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</si>
  <si>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</si>
  <si>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</si>
  <si>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</si>
  <si>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</si>
  <si>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</si>
  <si>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</si>
  <si>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</si>
  <si>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</si>
  <si>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</si>
  <si>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</si>
  <si>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</si>
  <si>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</si>
  <si>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</si>
  <si>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</si>
  <si>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</si>
  <si>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</si>
  <si>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</si>
  <si>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</si>
  <si>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</si>
  <si>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</si>
  <si>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</si>
  <si>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</si>
  <si>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</si>
  <si>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</si>
  <si>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</si>
  <si>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</si>
  <si>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</si>
  <si>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</si>
  <si>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</si>
  <si>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</si>
  <si>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</si>
  <si>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</si>
  <si>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</si>
  <si>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</si>
  <si>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</si>
  <si>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</si>
  <si>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</si>
  <si>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</si>
  <si>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</si>
  <si>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</si>
  <si>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</si>
  <si>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</si>
  <si>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</si>
  <si>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</si>
  <si>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</si>
  <si>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</si>
  <si>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</si>
  <si>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</si>
  <si>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</si>
  <si>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</si>
  <si>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</si>
  <si>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</si>
  <si>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</si>
  <si>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</si>
  <si>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</si>
  <si>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</si>
  <si>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</si>
  <si>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</si>
  <si>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</si>
  <si>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</si>
  <si>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</si>
  <si>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</si>
  <si>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</si>
  <si>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</si>
  <si>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</si>
  <si>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</si>
  <si>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</si>
  <si>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</si>
  <si>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</si>
  <si>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</si>
  <si>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</si>
  <si>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</si>
  <si>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</si>
  <si>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</si>
  <si>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</si>
  <si>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</si>
  <si>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</si>
  <si>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</si>
  <si>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</si>
  <si>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</si>
  <si>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</si>
  <si>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</si>
  <si>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</si>
  <si>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</si>
  <si>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</si>
  <si>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</si>
  <si>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</si>
  <si>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</si>
  <si>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</si>
  <si>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</si>
  <si>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</si>
  <si>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</si>
  <si>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</si>
  <si>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</si>
  <si>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</si>
  <si>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</si>
  <si>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</si>
  <si>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</si>
  <si>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</si>
  <si>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</si>
  <si>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</si>
  <si>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</si>
  <si>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</si>
  <si>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</si>
  <si>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</si>
  <si>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</si>
  <si>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</si>
  <si>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</si>
  <si>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</si>
  <si>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</si>
  <si>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</si>
  <si>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</si>
  <si>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</si>
  <si>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</si>
  <si>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</si>
  <si>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</si>
  <si>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</si>
  <si>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</si>
  <si>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</si>
  <si>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</si>
  <si>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</si>
  <si>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</si>
  <si>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</si>
  <si>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</si>
  <si>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</si>
  <si>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</si>
  <si>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</si>
  <si>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</si>
  <si>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</si>
  <si>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</si>
  <si>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</si>
  <si>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</si>
  <si>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</si>
  <si>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</si>
  <si>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</si>
  <si>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</si>
  <si>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</si>
  <si>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</si>
  <si>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</si>
  <si>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</si>
  <si>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</si>
  <si>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</si>
  <si>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</si>
  <si>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</si>
  <si>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</si>
  <si>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</si>
  <si>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</si>
  <si>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</si>
  <si>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</si>
  <si>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</si>
  <si>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</si>
  <si>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</si>
  <si>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</si>
  <si>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</si>
  <si>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</si>
  <si>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</si>
  <si>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</si>
  <si>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</si>
  <si>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</si>
  <si>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</si>
  <si>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</si>
  <si>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</si>
  <si>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</si>
  <si>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</si>
  <si>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</si>
  <si>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</si>
  <si>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</si>
  <si>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</si>
  <si>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</si>
  <si>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</si>
  <si>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</si>
  <si>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</si>
  <si>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</si>
  <si>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</si>
  <si>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</si>
  <si>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</si>
  <si>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</si>
  <si>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</si>
  <si>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</si>
  <si>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</si>
  <si>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</si>
  <si>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</si>
  <si>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</si>
  <si>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</si>
  <si>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</si>
  <si>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</si>
  <si>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</si>
  <si>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</si>
  <si>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</si>
  <si>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</si>
  <si>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</si>
  <si>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</si>
  <si>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</si>
  <si>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</si>
  <si>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</si>
  <si>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</si>
  <si>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</si>
  <si>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</si>
  <si>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</si>
  <si>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</si>
  <si>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</si>
  <si>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</si>
  <si>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</si>
  <si>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</si>
  <si>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</si>
  <si>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</si>
  <si>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</si>
  <si>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</si>
  <si>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</si>
  <si>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</si>
  <si>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</si>
  <si>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</si>
  <si>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</si>
  <si>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</si>
  <si>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</si>
  <si>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</si>
  <si>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</si>
  <si>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</si>
  <si>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</si>
  <si>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</si>
  <si>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</si>
  <si>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</si>
  <si>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</si>
  <si>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</si>
  <si>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</si>
  <si>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</si>
  <si>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</si>
  <si>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</si>
  <si>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</si>
  <si>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</si>
  <si>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</si>
  <si>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</si>
  <si>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</si>
  <si>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</si>
  <si>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</si>
  <si>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</si>
  <si>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</si>
  <si>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</si>
  <si>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</si>
  <si>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</si>
  <si>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</si>
  <si>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</si>
  <si>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</si>
  <si>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</si>
  <si>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</si>
  <si>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</si>
  <si>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</si>
  <si>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</si>
  <si>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</si>
  <si>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</si>
  <si>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</si>
  <si>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</si>
  <si>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</si>
  <si>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</si>
  <si>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</si>
  <si>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</si>
  <si>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</si>
  <si>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</si>
  <si>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</si>
  <si>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</si>
  <si>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</si>
  <si>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</si>
  <si>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</si>
  <si>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</si>
  <si>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</si>
  <si>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</si>
  <si>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</si>
  <si>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</si>
  <si>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</si>
  <si>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</si>
  <si>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</si>
  <si>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</si>
  <si>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</si>
  <si>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</si>
  <si>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</si>
  <si>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</si>
  <si>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</si>
  <si>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</si>
  <si>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</si>
  <si>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</si>
  <si>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</si>
  <si>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</si>
  <si>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</si>
  <si>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</si>
  <si>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</si>
  <si>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</si>
  <si>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</si>
  <si>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</si>
  <si>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</si>
  <si>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</si>
  <si>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</si>
  <si>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</si>
  <si>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</si>
  <si>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</si>
  <si>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</si>
  <si>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</si>
  <si>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</si>
  <si>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</si>
  <si>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</si>
  <si>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</si>
  <si>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</si>
  <si>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</si>
  <si>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</si>
  <si>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</si>
  <si>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</si>
  <si>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</si>
  <si>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</si>
  <si>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</si>
  <si>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</si>
  <si>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</si>
  <si>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</si>
  <si>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</si>
  <si>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</si>
  <si>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</si>
  <si>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</si>
  <si>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</si>
  <si>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</si>
  <si>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</si>
  <si>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</si>
  <si>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</si>
  <si>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</si>
  <si>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</si>
  <si>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</si>
  <si>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</si>
  <si>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</si>
  <si>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</si>
  <si>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</si>
  <si>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</si>
  <si>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</si>
  <si>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</si>
  <si>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</si>
  <si>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</si>
  <si>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</si>
  <si>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</si>
  <si>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</si>
  <si>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</si>
  <si>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</si>
  <si>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</si>
  <si>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</si>
  <si>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</si>
  <si>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</si>
  <si>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</si>
  <si>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</si>
  <si>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</si>
  <si>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</si>
  <si>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</si>
  <si>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</si>
  <si>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</si>
  <si>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</si>
  <si>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</si>
  <si>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</si>
  <si>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</si>
  <si>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</si>
  <si>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</si>
  <si>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</si>
  <si>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</si>
  <si>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</si>
  <si>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</si>
  <si>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</si>
  <si>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</si>
  <si>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</si>
  <si>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</si>
  <si>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</si>
  <si>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</si>
  <si>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</si>
  <si>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</si>
  <si>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</si>
  <si>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</si>
  <si>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</si>
  <si>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</si>
  <si>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</si>
  <si>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</si>
  <si>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</si>
  <si>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</si>
  <si>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</si>
  <si>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</si>
  <si>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</si>
  <si>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</si>
  <si>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</si>
  <si>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</si>
  <si>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</si>
  <si>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</si>
  <si>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</si>
  <si>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</si>
  <si>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</si>
  <si>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</si>
  <si>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</si>
  <si>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</si>
  <si>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</si>
  <si>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</si>
  <si>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</si>
  <si>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</si>
  <si>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</si>
  <si>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</si>
  <si>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</si>
  <si>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</si>
  <si>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</si>
  <si>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</si>
  <si>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</si>
  <si>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</si>
  <si>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</si>
  <si>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</si>
  <si>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</si>
  <si>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</si>
  <si>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</si>
  <si>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</si>
  <si>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</si>
  <si>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</si>
  <si>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</si>
  <si>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</si>
  <si>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</si>
  <si>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</si>
  <si>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</si>
  <si>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</si>
  <si>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</si>
  <si>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</si>
  <si>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</si>
  <si>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</si>
  <si>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</si>
  <si>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</si>
  <si>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</si>
  <si>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</si>
  <si>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</si>
  <si>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</si>
  <si>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</si>
  <si>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</si>
  <si>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</si>
  <si>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</si>
  <si>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</si>
  <si>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</si>
  <si>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</si>
  <si>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</si>
  <si>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</si>
  <si>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</si>
  <si>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</si>
  <si>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</si>
  <si>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</si>
  <si>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</si>
  <si>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</si>
  <si>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</si>
  <si>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</si>
  <si>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</si>
  <si>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</si>
  <si>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</si>
  <si>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</si>
  <si>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</si>
  <si>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</si>
  <si>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</si>
  <si>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</si>
  <si>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</si>
  <si>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</si>
  <si>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</si>
  <si>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</si>
  <si>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</si>
  <si>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</si>
  <si>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</si>
  <si>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</si>
  <si>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</si>
  <si>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</si>
  <si>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</si>
  <si>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</si>
  <si>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</si>
  <si>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</si>
  <si>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</si>
  <si>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</si>
  <si>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</si>
  <si>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</si>
  <si>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</si>
  <si>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</si>
  <si>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</si>
  <si>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</si>
  <si>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</si>
  <si>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</si>
  <si>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</si>
  <si>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</si>
  <si>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</si>
  <si>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</si>
  <si>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</si>
  <si>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</si>
  <si>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</si>
  <si>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</si>
  <si>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</si>
  <si>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</si>
  <si>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</si>
  <si>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</si>
  <si>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</si>
  <si>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</si>
  <si>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</si>
  <si>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</si>
  <si>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</si>
  <si>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</si>
  <si>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</si>
  <si>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</si>
  <si>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</si>
  <si>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</si>
  <si>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</si>
  <si>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</si>
  <si>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</si>
  <si>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</si>
  <si>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</si>
  <si>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</si>
  <si>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</si>
  <si>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</si>
  <si>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</si>
  <si>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</si>
  <si>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</si>
  <si>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</si>
  <si>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</si>
  <si>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</si>
  <si>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</si>
  <si>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</si>
  <si>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</si>
  <si>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</si>
  <si>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</si>
  <si>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</si>
  <si>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</si>
  <si>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</si>
  <si>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</si>
  <si>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</si>
  <si>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</si>
  <si>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</si>
  <si>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</si>
  <si>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</si>
  <si>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</si>
  <si>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</si>
  <si>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</si>
  <si>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</si>
  <si>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</si>
  <si>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</si>
  <si>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</si>
  <si>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</si>
  <si>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</si>
  <si>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</si>
  <si>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</si>
  <si>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</si>
  <si>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</si>
  <si>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</si>
  <si>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</si>
  <si>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</si>
  <si>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</si>
  <si>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</si>
  <si>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</si>
  <si>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</si>
  <si>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</si>
  <si>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</si>
  <si>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</si>
  <si>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</si>
  <si>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</si>
  <si>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</si>
  <si>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</si>
  <si>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</si>
  <si>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</si>
  <si>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</si>
  <si>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</si>
  <si>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</si>
  <si>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</si>
  <si>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</si>
  <si>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</si>
  <si>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</si>
  <si>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</si>
  <si>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</si>
  <si>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</si>
  <si>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</si>
  <si>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</si>
  <si>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</si>
  <si>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</si>
  <si>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</si>
  <si>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</si>
  <si>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</si>
  <si>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</si>
  <si>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</si>
  <si>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</si>
  <si>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</si>
  <si>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</si>
  <si>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</si>
  <si>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</si>
  <si>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</si>
  <si>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</si>
  <si>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</si>
  <si>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</si>
  <si>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</si>
  <si>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</si>
  <si>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</si>
  <si>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</si>
  <si>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</si>
  <si>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</si>
  <si>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</si>
  <si>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</si>
  <si>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</si>
  <si>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</si>
  <si>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</si>
  <si>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</si>
  <si>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</si>
  <si>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</si>
  <si>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</si>
  <si>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</si>
  <si>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</si>
  <si>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</si>
  <si>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</si>
  <si>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</si>
  <si>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</si>
  <si>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</si>
  <si>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</si>
  <si>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</si>
  <si>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</si>
  <si>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</si>
  <si>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</si>
  <si>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</si>
  <si>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</si>
  <si>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</si>
  <si>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</si>
  <si>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</si>
  <si>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</si>
  <si>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</si>
  <si>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</si>
  <si>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</si>
  <si>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</si>
  <si>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</si>
  <si>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</si>
  <si>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</si>
  <si>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</si>
  <si>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</si>
  <si>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</si>
  <si>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</si>
  <si>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</si>
  <si>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</si>
  <si>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</si>
  <si>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</si>
  <si>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</si>
  <si>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</si>
  <si>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</si>
  <si>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</si>
  <si>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</si>
  <si>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</si>
  <si>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</si>
  <si>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</si>
  <si>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</si>
  <si>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</si>
  <si>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</si>
  <si>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</si>
  <si>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</si>
  <si>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</si>
  <si>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</si>
  <si>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</si>
  <si>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</si>
  <si>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</si>
  <si>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</si>
  <si>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</si>
  <si>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</si>
  <si>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</si>
  <si>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</si>
  <si>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</si>
  <si>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</si>
  <si>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</si>
  <si>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</si>
  <si>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</si>
  <si>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</si>
  <si>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</si>
  <si>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</si>
  <si>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</si>
  <si>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</si>
  <si>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</si>
  <si>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</si>
  <si>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</si>
  <si>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</si>
  <si>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</si>
  <si>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</si>
  <si>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</si>
  <si>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</si>
  <si>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</si>
  <si>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</si>
  <si>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</si>
  <si>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</si>
  <si>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</si>
  <si>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</si>
  <si>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</si>
  <si>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</si>
  <si>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</si>
  <si>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</si>
  <si>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</si>
  <si>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</si>
  <si>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</si>
  <si>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</si>
  <si>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</si>
  <si>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</si>
  <si>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</si>
  <si>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</si>
  <si>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</si>
  <si>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</si>
  <si>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</si>
  <si>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</si>
  <si>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</si>
  <si>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</si>
  <si>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</si>
  <si>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</si>
  <si>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</si>
  <si>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</si>
  <si>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</si>
  <si>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</si>
  <si>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</si>
  <si>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</si>
  <si>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</si>
  <si>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</si>
  <si>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</si>
  <si>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</si>
  <si>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</si>
  <si>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</si>
  <si>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</si>
  <si>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</si>
  <si>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</si>
  <si>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</si>
  <si>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</si>
  <si>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</si>
  <si>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</si>
  <si>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</si>
  <si>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</si>
  <si>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</si>
  <si>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</si>
  <si>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</si>
  <si>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</si>
  <si>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</si>
  <si>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</si>
  <si>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</si>
  <si>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</si>
  <si>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</si>
  <si>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</si>
  <si>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</si>
  <si>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</si>
  <si>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</si>
  <si>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</si>
  <si>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</si>
  <si>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</si>
  <si>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</si>
  <si>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</si>
  <si>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</si>
  <si>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</si>
  <si>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</si>
  <si>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</si>
  <si>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</si>
  <si>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</si>
  <si>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</si>
  <si>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</si>
  <si>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</si>
  <si>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</si>
  <si>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</si>
  <si>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</si>
  <si>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</si>
  <si>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</si>
  <si>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</si>
  <si>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</si>
  <si>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</si>
  <si>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</si>
  <si>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</si>
  <si>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</si>
  <si>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</si>
  <si>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</si>
  <si>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</si>
  <si>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</si>
  <si>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</si>
  <si>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</si>
  <si>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</si>
  <si>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</si>
  <si>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</si>
  <si>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</si>
  <si>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</si>
  <si>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</si>
  <si>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</si>
  <si>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</si>
  <si>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</si>
  <si>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</si>
  <si>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</si>
  <si>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</si>
  <si>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</si>
  <si>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</si>
  <si>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</si>
  <si>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</si>
  <si>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</si>
  <si>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</si>
  <si>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</si>
  <si>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</si>
  <si>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</si>
  <si>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</si>
  <si>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</si>
  <si>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</si>
  <si>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</si>
  <si>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</si>
  <si>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</si>
  <si>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</si>
  <si>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</si>
  <si>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</si>
  <si>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</si>
  <si>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</si>
  <si>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</si>
  <si>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</si>
  <si>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</si>
  <si>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</si>
  <si>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</si>
  <si>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</si>
  <si>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</si>
  <si>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</si>
  <si>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</si>
  <si>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</si>
  <si>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</si>
  <si>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</si>
  <si>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</si>
  <si>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</si>
  <si>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</si>
  <si>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</si>
  <si>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</si>
  <si>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</si>
  <si>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</si>
  <si>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</si>
  <si>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</si>
  <si>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</si>
  <si>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</si>
  <si>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</si>
  <si>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</si>
  <si>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</si>
  <si>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</si>
  <si>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</si>
  <si>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</si>
  <si>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</si>
  <si>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</si>
  <si>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</si>
  <si>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</si>
  <si>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</si>
  <si>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</si>
  <si>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</si>
  <si>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</si>
  <si>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</si>
  <si>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</si>
  <si>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</si>
  <si>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</si>
  <si>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</si>
  <si>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</si>
  <si>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</si>
  <si>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</si>
  <si>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</si>
  <si>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</si>
  <si>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</si>
  <si>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</si>
  <si>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</si>
  <si>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</si>
  <si>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</si>
  <si>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</si>
  <si>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</si>
  <si>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</si>
  <si>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</si>
  <si>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</si>
  <si>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</si>
  <si>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</si>
  <si>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</si>
  <si>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</si>
  <si>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</si>
  <si>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</si>
  <si>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</si>
  <si>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</si>
  <si>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</si>
  <si>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</si>
  <si>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</si>
  <si>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</si>
  <si>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</si>
  <si>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</si>
  <si>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</si>
  <si>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</si>
  <si>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</si>
  <si>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</si>
  <si>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</si>
  <si>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</si>
  <si>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</si>
  <si>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</si>
  <si>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</si>
  <si>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</si>
  <si>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</si>
  <si>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</si>
  <si>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</si>
  <si>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</si>
  <si>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</si>
  <si>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</si>
  <si>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</si>
  <si>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</si>
  <si>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</si>
  <si>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</si>
  <si>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</si>
  <si>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</si>
  <si>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</si>
  <si>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</si>
  <si>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</si>
  <si>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</si>
  <si>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</si>
  <si>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</si>
  <si>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</si>
  <si>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</si>
  <si>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</si>
  <si>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</si>
  <si>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</si>
  <si>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</si>
  <si>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</si>
  <si>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</si>
  <si>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</si>
  <si>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</si>
  <si>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</si>
  <si>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</si>
  <si>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</si>
  <si>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</si>
  <si>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</si>
  <si>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</si>
  <si>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</si>
  <si>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</si>
  <si>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</si>
  <si>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</si>
  <si>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</si>
  <si>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</si>
  <si>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</si>
  <si>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</si>
  <si>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</si>
  <si>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</si>
  <si>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</si>
  <si>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</si>
  <si>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</si>
  <si>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</si>
  <si>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</si>
  <si>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</si>
  <si>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</si>
  <si>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</si>
  <si>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</si>
  <si>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</si>
  <si>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</si>
  <si>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</si>
  <si>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</si>
  <si>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</si>
  <si>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</si>
  <si>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</si>
  <si>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</si>
  <si>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</si>
  <si>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</si>
  <si>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</si>
  <si>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</si>
  <si>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</si>
  <si>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</si>
  <si>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</si>
  <si>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</si>
  <si>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</si>
  <si>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</si>
  <si>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</si>
  <si>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</si>
  <si>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</si>
  <si>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</si>
  <si>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</si>
  <si>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</si>
  <si>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</si>
  <si>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</si>
  <si>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</si>
  <si>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</si>
  <si>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</si>
  <si>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</si>
  <si>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</si>
  <si>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</si>
  <si>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</si>
  <si>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</si>
  <si>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</si>
  <si>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</si>
  <si>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</si>
  <si>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</si>
  <si>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</si>
  <si>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</si>
  <si>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</si>
  <si>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</si>
  <si>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</si>
  <si>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</si>
  <si>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</si>
  <si>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</si>
  <si>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</si>
  <si>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</si>
  <si>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</si>
  <si>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</si>
  <si>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</si>
  <si>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</si>
  <si>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</si>
  <si>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</si>
  <si>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</si>
  <si>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</si>
  <si>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</si>
  <si>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</si>
  <si>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</si>
  <si>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</si>
  <si>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</si>
  <si>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</si>
  <si>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</si>
  <si>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</si>
  <si>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</si>
  <si>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</si>
  <si>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</si>
  <si>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</si>
  <si>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</si>
  <si>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</si>
  <si>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</si>
  <si>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</si>
  <si>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</si>
  <si>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</si>
  <si>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</si>
  <si>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</si>
  <si>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</si>
  <si>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</si>
  <si>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</si>
  <si>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</si>
  <si>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</si>
  <si>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</si>
  <si>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</si>
  <si>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</si>
  <si>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</si>
  <si>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</si>
  <si>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</si>
  <si>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</si>
  <si>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</si>
  <si>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</si>
  <si>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</si>
  <si>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</si>
  <si>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</si>
  <si>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</si>
  <si>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</si>
  <si>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</si>
  <si>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</si>
  <si>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</si>
  <si>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</si>
  <si>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</si>
  <si>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</si>
  <si>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</si>
  <si>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</si>
  <si>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</si>
  <si>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</si>
  <si>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</si>
  <si>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</si>
  <si>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</si>
  <si>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</si>
  <si>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</si>
  <si>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</si>
  <si>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</si>
  <si>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</si>
  <si>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</si>
  <si>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</si>
  <si>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</si>
  <si>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</si>
  <si>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</si>
  <si>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</si>
  <si>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</si>
  <si>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</si>
  <si>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</si>
  <si>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</si>
  <si>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</si>
  <si>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</si>
  <si>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</si>
  <si>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</si>
  <si>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</si>
  <si>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</si>
  <si>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</si>
  <si>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</si>
  <si>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</si>
  <si>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</si>
  <si>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</si>
  <si>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</si>
  <si>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</si>
  <si>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</si>
  <si>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</si>
  <si>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</si>
  <si>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</si>
  <si>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</si>
  <si>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</si>
  <si>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</si>
  <si>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</si>
  <si>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</si>
  <si>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</si>
  <si>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</si>
  <si>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</si>
  <si>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</si>
  <si>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</si>
  <si>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</si>
  <si>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</si>
  <si>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</si>
  <si>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</si>
  <si>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</si>
  <si>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</si>
  <si>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</si>
  <si>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</si>
  <si>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</si>
  <si>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</si>
  <si>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</si>
  <si>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</si>
  <si>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</si>
  <si>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</si>
  <si>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</si>
  <si>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</si>
  <si>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</si>
  <si>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</si>
  <si>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</si>
  <si>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</si>
  <si>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</si>
  <si>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</si>
  <si>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</si>
  <si>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</si>
  <si>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</si>
  <si>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</si>
  <si>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</si>
  <si>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</si>
  <si>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</si>
  <si>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</si>
  <si>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</si>
  <si>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</si>
  <si>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</si>
  <si>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</si>
  <si>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</si>
  <si>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</si>
  <si>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</si>
  <si>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</si>
  <si>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</si>
  <si>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</si>
  <si>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</si>
  <si>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</si>
  <si>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</si>
  <si>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</si>
  <si>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</si>
  <si>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</si>
  <si>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</si>
  <si>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</si>
  <si>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</si>
  <si>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</si>
  <si>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</si>
  <si>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</si>
  <si>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</si>
  <si>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</si>
  <si>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</si>
  <si>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</si>
  <si>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</si>
  <si>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</si>
  <si>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</si>
  <si>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</si>
  <si>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</si>
  <si>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</si>
  <si>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</si>
  <si>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</si>
  <si>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</si>
  <si>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</si>
  <si>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</si>
  <si>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</si>
  <si>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</si>
  <si>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</si>
  <si>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</si>
  <si>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</si>
  <si>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</si>
  <si>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</si>
  <si>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</si>
  <si>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</si>
  <si>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</si>
  <si>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</si>
  <si>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</si>
  <si>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</si>
  <si>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</si>
  <si>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</si>
  <si>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</si>
  <si>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</si>
  <si>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</si>
  <si>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</si>
  <si>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</si>
  <si>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</si>
  <si>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</si>
  <si>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</si>
  <si>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</si>
  <si>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</si>
  <si>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</si>
  <si>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</si>
  <si>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</si>
  <si>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</si>
  <si>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</si>
  <si>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</si>
  <si>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</si>
  <si>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</si>
  <si>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</si>
  <si>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</si>
  <si>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</si>
  <si>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</si>
  <si>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</si>
  <si>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</si>
  <si>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</si>
  <si>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</si>
  <si>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</si>
  <si>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</si>
  <si>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</si>
  <si>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</si>
  <si>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</si>
  <si>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</si>
  <si>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</si>
  <si>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</si>
  <si>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</si>
  <si>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</si>
  <si>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</si>
  <si>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</si>
  <si>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</si>
  <si>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</si>
  <si>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</si>
  <si>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</si>
  <si>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</si>
  <si>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</si>
  <si>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</si>
  <si>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</si>
  <si>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</si>
  <si>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</si>
  <si>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</si>
  <si>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</si>
  <si>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</si>
  <si>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</si>
  <si>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</si>
  <si>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</si>
  <si>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</si>
  <si>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</si>
  <si>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</si>
  <si>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</si>
  <si>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</si>
  <si>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</si>
  <si>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</si>
  <si>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</si>
  <si>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</si>
  <si>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</si>
  <si>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</si>
  <si>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</si>
  <si>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</si>
  <si>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</si>
  <si>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</si>
  <si>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</si>
  <si>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</si>
  <si>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</si>
  <si>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</si>
  <si>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</si>
  <si>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</si>
  <si>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</si>
  <si>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</si>
  <si>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</si>
  <si>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</si>
  <si>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</si>
  <si>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</si>
  <si>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</si>
  <si>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</si>
  <si>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</si>
  <si>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</si>
  <si>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</si>
  <si>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</si>
  <si>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</si>
  <si>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</si>
  <si>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</si>
  <si>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</si>
  <si>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</si>
  <si>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</si>
  <si>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</si>
  <si>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</si>
  <si>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</si>
  <si>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</si>
  <si>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</si>
  <si>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</si>
  <si>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</si>
  <si>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</si>
  <si>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</si>
  <si>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</si>
  <si>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</si>
  <si>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</si>
  <si>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</si>
  <si>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</si>
  <si>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</si>
  <si>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</si>
  <si>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</si>
  <si>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</si>
  <si>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</si>
  <si>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</si>
  <si>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</si>
  <si>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</si>
  <si>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</si>
  <si>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</si>
  <si>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</si>
  <si>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</si>
  <si>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</si>
  <si>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</si>
  <si>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</si>
  <si>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</si>
  <si>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</si>
  <si>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</si>
  <si>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</si>
  <si>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</si>
  <si>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</si>
  <si>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</si>
  <si>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</si>
  <si>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</si>
  <si>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</si>
  <si>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</si>
  <si>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</si>
  <si>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</si>
  <si>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</si>
  <si>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</si>
  <si>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</si>
  <si>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</si>
  <si>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</si>
  <si>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</si>
  <si>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</si>
  <si>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</si>
  <si>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</si>
  <si>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</si>
  <si>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</si>
  <si>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</si>
  <si>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</si>
  <si>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</si>
  <si>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</si>
  <si>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</si>
  <si>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</si>
  <si>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</si>
  <si>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</si>
  <si>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</si>
  <si>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</si>
  <si>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</si>
  <si>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</si>
  <si>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</si>
  <si>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</si>
  <si>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</si>
  <si>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</si>
  <si>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</si>
  <si>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</si>
  <si>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</si>
  <si>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</si>
  <si>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</si>
  <si>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</si>
  <si>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</si>
  <si>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</si>
  <si>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</si>
  <si>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</si>
  <si>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</si>
  <si>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</si>
  <si>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</si>
  <si>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</si>
  <si>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</si>
  <si>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</si>
  <si>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</si>
  <si>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</si>
  <si>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</si>
  <si>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</si>
  <si>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</si>
  <si>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</si>
  <si>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</si>
  <si>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</si>
  <si>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</si>
  <si>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</si>
  <si>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</si>
  <si>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</si>
  <si>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</si>
  <si>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</si>
  <si>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</si>
  <si>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</si>
  <si>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</si>
  <si>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</si>
  <si>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</si>
  <si>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</si>
  <si>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</si>
  <si>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</si>
  <si>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</si>
  <si>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</si>
  <si>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</si>
  <si>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</si>
  <si>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</si>
  <si>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</si>
  <si>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</si>
  <si>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</si>
  <si>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</si>
  <si>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</si>
  <si>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</si>
  <si>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</si>
  <si>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</si>
  <si>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</si>
  <si>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</si>
  <si>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</si>
  <si>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</si>
  <si>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</si>
  <si>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</si>
  <si>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</si>
  <si>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</si>
  <si>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</si>
  <si>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</si>
  <si>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</si>
  <si>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</si>
  <si>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</si>
  <si>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</si>
  <si>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</si>
  <si>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</si>
  <si>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</si>
  <si>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</si>
  <si>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</si>
  <si>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</si>
  <si>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</si>
  <si>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</si>
  <si>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</si>
  <si>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</si>
  <si>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</si>
  <si>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</si>
  <si>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</si>
  <si>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</si>
  <si>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</si>
  <si>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</si>
  <si>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</si>
  <si>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</si>
  <si>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</si>
  <si>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</si>
  <si>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</si>
  <si>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</si>
  <si>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</si>
  <si>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</si>
  <si>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</si>
  <si>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</si>
  <si>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</si>
  <si>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</si>
  <si>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</si>
  <si>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</si>
  <si>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</si>
  <si>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</si>
  <si>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</si>
  <si>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</si>
  <si>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</si>
  <si>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</si>
  <si>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</si>
  <si>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</si>
  <si>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</si>
  <si>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</si>
  <si>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</si>
  <si>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</si>
  <si>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</si>
  <si>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</si>
  <si>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</si>
  <si>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</si>
  <si>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</si>
  <si>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</si>
  <si>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</si>
  <si>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</si>
  <si>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</si>
  <si>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</si>
  <si>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</si>
  <si>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</si>
  <si>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</si>
  <si>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</si>
  <si>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</si>
  <si>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</si>
  <si>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</si>
  <si>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</si>
  <si>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</si>
  <si>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</si>
  <si>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</si>
  <si>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</si>
  <si>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</si>
  <si>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</si>
  <si>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</si>
  <si>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</si>
  <si>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</si>
  <si>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</si>
  <si>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</si>
  <si>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</si>
  <si>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</si>
  <si>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</si>
  <si>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</si>
  <si>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</si>
  <si>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</si>
  <si>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</si>
  <si>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</si>
  <si>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</si>
  <si>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</si>
  <si>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</si>
  <si>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</si>
  <si>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</si>
  <si>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</si>
  <si>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</si>
  <si>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</si>
  <si>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</si>
  <si>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</si>
  <si>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</si>
  <si>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</si>
  <si>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</si>
  <si>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</si>
  <si>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</si>
  <si>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</si>
  <si>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</si>
  <si>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</si>
  <si>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</si>
  <si>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</si>
  <si>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</si>
  <si>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</si>
  <si>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</si>
  <si>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</si>
  <si>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</si>
  <si>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</si>
  <si>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</si>
  <si>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</si>
  <si>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</si>
  <si>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</si>
  <si>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</si>
  <si>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</si>
  <si>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</si>
  <si>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</si>
  <si>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</si>
  <si>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</si>
  <si>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</si>
  <si>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</si>
  <si>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</si>
  <si>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</si>
  <si>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</si>
  <si>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</si>
  <si>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</si>
  <si>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</si>
  <si>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</si>
  <si>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</si>
  <si>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</si>
  <si>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</si>
  <si>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</si>
  <si>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</si>
  <si>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</si>
  <si>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</si>
  <si>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</si>
  <si>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</si>
  <si>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</si>
  <si>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</si>
  <si>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</si>
  <si>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</si>
  <si>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</si>
  <si>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</si>
  <si>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</si>
  <si>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</si>
  <si>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</si>
  <si>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</si>
  <si>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</si>
  <si>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</si>
  <si>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</si>
  <si>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</si>
  <si>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</si>
  <si>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</si>
  <si>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</si>
  <si>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</si>
  <si>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</si>
  <si>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</si>
  <si>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</si>
  <si>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</si>
  <si>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</si>
  <si>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</si>
  <si>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</si>
  <si>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</si>
  <si>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</si>
  <si>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</si>
  <si>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</si>
  <si>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</si>
  <si>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</si>
  <si>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</si>
  <si>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</si>
  <si>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</si>
  <si>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</si>
  <si>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</si>
  <si>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</si>
  <si>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</si>
  <si>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</si>
  <si>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</si>
  <si>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</si>
  <si>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</si>
  <si>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</si>
  <si>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</si>
  <si>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</si>
  <si>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</si>
  <si>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</si>
  <si>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</si>
  <si>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</si>
  <si>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</si>
  <si>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</si>
  <si>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</si>
  <si>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</si>
  <si>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</si>
  <si>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</si>
  <si>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</si>
  <si>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</si>
  <si>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</si>
  <si>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</si>
  <si>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</si>
  <si>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</si>
  <si>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</si>
  <si>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</si>
  <si>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</si>
  <si>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</si>
  <si>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</si>
  <si>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</si>
  <si>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</si>
  <si>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</si>
  <si>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</si>
  <si>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</si>
  <si>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</si>
  <si>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</si>
  <si>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</si>
  <si>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</si>
  <si>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</si>
  <si>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</si>
  <si>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</si>
  <si>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</si>
  <si>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</si>
  <si>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</si>
  <si>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</si>
  <si>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</si>
  <si>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</si>
  <si>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</si>
  <si>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</si>
  <si>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</si>
  <si>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</si>
  <si>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</si>
  <si>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</si>
  <si>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</si>
  <si>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</si>
  <si>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</si>
  <si>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</si>
  <si>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</si>
  <si>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</si>
  <si>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</si>
  <si>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</si>
  <si>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</si>
  <si>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</si>
  <si>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</si>
  <si>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</si>
  <si>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</si>
  <si>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</si>
  <si>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</si>
  <si>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</si>
  <si>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</si>
  <si>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</si>
  <si>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</si>
  <si>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</si>
  <si>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</si>
  <si>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</si>
  <si>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</si>
  <si>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</si>
  <si>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</si>
  <si>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</si>
  <si>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</si>
  <si>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</si>
  <si>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</si>
  <si>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</si>
  <si>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</si>
  <si>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</si>
  <si>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</si>
  <si>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</si>
  <si>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</si>
  <si>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</si>
  <si>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</si>
  <si>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</si>
  <si>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</si>
  <si>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</si>
  <si>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</si>
  <si>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</si>
  <si>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</si>
  <si>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</si>
  <si>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</si>
  <si>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</si>
  <si>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</si>
  <si>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</si>
  <si>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</si>
  <si>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</si>
  <si>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</si>
  <si>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</si>
  <si>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</si>
  <si>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</si>
  <si>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</si>
  <si>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</si>
  <si>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</si>
  <si>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</si>
  <si>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</si>
  <si>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</si>
  <si>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</si>
  <si>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</si>
  <si>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</si>
  <si>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</si>
  <si>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</si>
  <si>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</si>
  <si>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</si>
  <si>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</si>
  <si>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</si>
  <si>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</si>
  <si>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</si>
  <si>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</si>
  <si>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</si>
  <si>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</si>
  <si>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</si>
  <si>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</si>
  <si>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</si>
  <si>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</si>
  <si>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</si>
  <si>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</si>
  <si>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</si>
  <si>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</si>
  <si>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</si>
  <si>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</si>
  <si>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</si>
  <si>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</si>
  <si>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</si>
  <si>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</si>
  <si>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</si>
  <si>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</si>
  <si>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</si>
  <si>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</si>
  <si>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</si>
  <si>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</si>
  <si>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</si>
  <si>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</si>
  <si>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</si>
  <si>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</si>
  <si>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</si>
  <si>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</si>
  <si>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</si>
  <si>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</si>
  <si>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</si>
  <si>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</si>
  <si>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</si>
  <si>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</si>
  <si>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</si>
  <si>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</si>
  <si>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</si>
  <si>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</si>
  <si>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</si>
  <si>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</si>
  <si>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</si>
  <si>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</si>
  <si>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</si>
  <si>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</si>
  <si>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</si>
  <si>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</si>
  <si>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</si>
  <si>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</si>
  <si>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</si>
  <si>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</si>
  <si>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</si>
  <si>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</si>
  <si>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</si>
  <si>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</si>
  <si>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</si>
  <si>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</si>
  <si>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</si>
  <si>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</si>
  <si>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</si>
  <si>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</si>
  <si>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</si>
  <si>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</si>
  <si>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</si>
  <si>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</si>
  <si>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</si>
  <si>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</si>
  <si>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</si>
  <si>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</si>
  <si>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</si>
  <si>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</si>
  <si>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</si>
  <si>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</si>
  <si>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</si>
  <si>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</si>
  <si>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</si>
  <si>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</si>
  <si>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</si>
  <si>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</si>
  <si>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</si>
  <si>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</si>
  <si>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</si>
  <si>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</si>
  <si>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</si>
  <si>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</si>
  <si>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</si>
  <si>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</si>
  <si>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</si>
  <si>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</si>
  <si>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</si>
  <si>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</si>
  <si>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</si>
  <si>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</si>
  <si>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</si>
  <si>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</si>
  <si>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</si>
  <si>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</si>
  <si>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</si>
  <si>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</si>
  <si>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</si>
  <si>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</si>
  <si>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</si>
  <si>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</si>
  <si>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</si>
  <si>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</si>
  <si>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</si>
  <si>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</si>
  <si>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</si>
  <si>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</si>
  <si>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</si>
  <si>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</si>
  <si>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</si>
  <si>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</si>
  <si>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</si>
  <si>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</si>
  <si>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</si>
  <si>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</si>
  <si>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</si>
  <si>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</si>
  <si>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</si>
  <si>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</si>
  <si>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</si>
  <si>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</si>
  <si>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</si>
  <si>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</si>
  <si>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</si>
  <si>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</si>
  <si>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</si>
  <si>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</si>
  <si>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</si>
  <si>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</si>
  <si>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</si>
  <si>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</si>
  <si>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</si>
  <si>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</si>
  <si>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</si>
  <si>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</si>
  <si>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</si>
  <si>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</si>
  <si>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</si>
  <si>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</si>
  <si>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</si>
  <si>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</si>
  <si>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</si>
  <si>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</si>
  <si>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</si>
  <si>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</si>
  <si>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</si>
  <si>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</si>
  <si>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</si>
  <si>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</si>
  <si>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</si>
  <si>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</si>
  <si>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</si>
  <si>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</si>
  <si>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</si>
  <si>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</si>
  <si>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</si>
  <si>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</si>
  <si>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</si>
  <si>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</si>
  <si>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</si>
  <si>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</si>
  <si>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</si>
  <si>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</si>
  <si>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</si>
  <si>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</si>
  <si>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</si>
  <si>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</si>
  <si>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</si>
  <si>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</si>
  <si>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</si>
  <si>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</si>
  <si>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</si>
  <si>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</si>
  <si>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</si>
  <si>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</si>
  <si>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</si>
  <si>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</si>
  <si>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</si>
  <si>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</si>
  <si>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</si>
  <si>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</si>
  <si>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</si>
  <si>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</si>
  <si>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</si>
  <si>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</si>
  <si>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</si>
  <si>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</si>
  <si>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</si>
  <si>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</si>
  <si>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</si>
  <si>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</si>
  <si>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</si>
  <si>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</si>
  <si>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</si>
  <si>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</si>
  <si>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</si>
  <si>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</si>
  <si>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</si>
  <si>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</si>
  <si>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</si>
  <si>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</si>
  <si>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</si>
  <si>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</si>
  <si>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</si>
  <si>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</si>
  <si>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</si>
  <si>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</si>
  <si>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</si>
  <si>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</si>
  <si>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</si>
  <si>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</si>
  <si>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</si>
  <si>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</si>
  <si>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</si>
  <si>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</si>
  <si>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</si>
  <si>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</si>
  <si>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</si>
  <si>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</si>
  <si>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</si>
  <si>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</si>
  <si>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</si>
  <si>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</si>
  <si>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</si>
  <si>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</si>
  <si>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</si>
  <si>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</si>
  <si>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</si>
  <si>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</si>
  <si>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</si>
  <si>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</si>
  <si>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</si>
  <si>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</si>
  <si>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</si>
  <si>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</si>
  <si>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</si>
  <si>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</si>
  <si>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</si>
  <si>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</si>
  <si>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</si>
  <si>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</si>
  <si>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</si>
  <si>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</si>
  <si>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</si>
  <si>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</si>
  <si>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</si>
  <si>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</si>
  <si>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</si>
  <si>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</si>
  <si>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</si>
  <si>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</si>
  <si>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</si>
  <si>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</si>
  <si>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</si>
  <si>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</si>
  <si>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</si>
  <si>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</si>
  <si>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</si>
  <si>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</si>
  <si>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</si>
  <si>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</si>
  <si>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</si>
  <si>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</si>
  <si>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</si>
  <si>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</si>
  <si>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</si>
  <si>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</si>
  <si>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</si>
  <si>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</si>
  <si>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</si>
  <si>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</si>
  <si>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</si>
  <si>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</si>
  <si>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</si>
  <si>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</si>
  <si>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</si>
  <si>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</si>
  <si>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</si>
  <si>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</si>
  <si>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</si>
  <si>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</si>
  <si>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</si>
  <si>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</si>
  <si>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</si>
  <si>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</si>
  <si>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</si>
  <si>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</si>
  <si>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</si>
  <si>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</si>
  <si>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</si>
  <si>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</si>
  <si>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</si>
  <si>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</si>
  <si>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</si>
  <si>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</si>
  <si>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</si>
  <si>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</si>
  <si>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</si>
  <si>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</si>
  <si>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</si>
  <si>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</si>
  <si>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</si>
  <si>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</si>
  <si>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</si>
  <si>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</si>
  <si>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</si>
  <si>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</si>
  <si>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</si>
  <si>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</si>
  <si>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</si>
  <si>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</si>
  <si>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</si>
  <si>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</si>
  <si>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</si>
  <si>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</si>
  <si>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</si>
  <si>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</si>
  <si>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</si>
  <si>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</si>
  <si>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</si>
  <si>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</si>
  <si>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</si>
  <si>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</si>
  <si>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</si>
  <si>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</si>
  <si>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</si>
  <si>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</si>
  <si>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</si>
  <si>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</si>
  <si>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</si>
  <si>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</si>
  <si>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</si>
  <si>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</si>
  <si>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</si>
  <si>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</si>
  <si>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</si>
  <si>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</si>
  <si>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</si>
  <si>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</si>
  <si>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</si>
  <si>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</si>
  <si>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</si>
  <si>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</si>
  <si>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</si>
  <si>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</si>
  <si>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</si>
  <si>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</si>
  <si>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</si>
  <si>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</si>
  <si>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</si>
  <si>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</si>
  <si>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</si>
  <si>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</si>
  <si>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</si>
  <si>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</si>
  <si>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</si>
  <si>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</si>
  <si>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</si>
  <si>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</si>
  <si>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</si>
  <si>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</si>
  <si>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</si>
  <si>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</si>
  <si>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</si>
  <si>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</si>
  <si>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</si>
  <si>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</si>
  <si>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</si>
  <si>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</si>
  <si>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</si>
  <si>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</si>
  <si>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</si>
  <si>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</si>
  <si>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</si>
  <si>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</si>
  <si>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</si>
  <si>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</si>
  <si>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</si>
  <si>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</si>
  <si>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</si>
  <si>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</si>
  <si>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</si>
  <si>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</si>
  <si>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</si>
  <si>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</si>
  <si>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</si>
  <si>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</si>
  <si>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</si>
  <si>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</si>
  <si>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</si>
  <si>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</si>
  <si>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</si>
  <si>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</si>
  <si>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</si>
  <si>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</si>
  <si>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</si>
  <si>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</si>
  <si>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</si>
  <si>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</si>
  <si>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</si>
  <si>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</si>
  <si>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</si>
  <si>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</si>
  <si>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</si>
  <si>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</si>
  <si>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</si>
  <si>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</si>
  <si>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</si>
  <si>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</si>
  <si>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</si>
  <si>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</si>
  <si>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</si>
  <si>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</si>
  <si>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</si>
  <si>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</si>
  <si>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</si>
  <si>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</si>
  <si>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</si>
  <si>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</si>
  <si>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</si>
  <si>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</si>
  <si>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</si>
  <si>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</si>
  <si>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</si>
  <si>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</si>
  <si>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</si>
  <si>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</si>
  <si>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</si>
  <si>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</si>
  <si>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</si>
  <si>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</si>
  <si>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</si>
  <si>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</si>
  <si>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</si>
  <si>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</si>
  <si>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</si>
  <si>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</si>
  <si>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</si>
  <si>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</si>
  <si>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</si>
  <si>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</si>
  <si>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</si>
  <si>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</si>
  <si>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</si>
  <si>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</si>
  <si>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</si>
  <si>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</si>
  <si>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</si>
  <si>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</si>
  <si>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</si>
  <si>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</si>
  <si>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</si>
  <si>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</si>
  <si>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</si>
  <si>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</si>
  <si>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</si>
  <si>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</si>
  <si>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</si>
  <si>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</si>
  <si>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</si>
  <si>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</si>
  <si>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</si>
  <si>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</si>
  <si>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</si>
  <si>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</si>
  <si>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</si>
  <si>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</si>
  <si>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</si>
  <si>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</si>
  <si>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</si>
  <si>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</si>
  <si>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</si>
  <si>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</si>
  <si>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</si>
  <si>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</si>
  <si>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</si>
  <si>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</si>
  <si>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</si>
  <si>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</si>
  <si>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</si>
  <si>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</si>
  <si>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</si>
  <si>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</si>
  <si>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</si>
  <si>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</si>
  <si>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</si>
  <si>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</si>
  <si>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</si>
  <si>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</si>
  <si>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</si>
  <si>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</si>
  <si>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</si>
  <si>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</si>
  <si>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</si>
  <si>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</si>
  <si>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</si>
  <si>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</si>
  <si>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</si>
  <si>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</si>
  <si>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</si>
  <si>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</si>
  <si>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</si>
  <si>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</si>
  <si>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</si>
  <si>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</si>
  <si>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</si>
  <si>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</si>
  <si>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</si>
  <si>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</si>
  <si>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</si>
  <si>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</si>
  <si>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</si>
  <si>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</si>
  <si>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</si>
  <si>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</si>
  <si>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</si>
  <si>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</si>
  <si>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</si>
  <si>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</si>
  <si>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</si>
  <si>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</si>
  <si>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</si>
  <si>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</si>
  <si>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</si>
  <si>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</si>
  <si>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</si>
  <si>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</si>
  <si>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</si>
  <si>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</si>
  <si>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</si>
  <si>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</si>
  <si>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</si>
  <si>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</si>
  <si>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</si>
  <si>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</si>
  <si>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</si>
  <si>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</si>
  <si>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</si>
  <si>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</si>
  <si>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</si>
  <si>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</si>
  <si>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</si>
  <si>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</si>
  <si>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</si>
  <si>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</si>
  <si>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</si>
  <si>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</si>
  <si>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</si>
  <si>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</si>
  <si>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</si>
  <si>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</si>
  <si>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</si>
  <si>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</si>
  <si>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</si>
  <si>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</si>
  <si>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</si>
  <si>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</si>
  <si>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</si>
  <si>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</si>
  <si>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</si>
  <si>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</si>
  <si>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</si>
  <si>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</si>
  <si>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</si>
  <si>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</si>
  <si>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</si>
  <si>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</si>
  <si>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</si>
  <si>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</si>
  <si>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</si>
  <si>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</si>
  <si>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</si>
  <si>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</si>
  <si>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</si>
  <si>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</si>
  <si>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</si>
  <si>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</si>
  <si>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</si>
  <si>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</si>
  <si>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</si>
  <si>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</si>
  <si>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</si>
  <si>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</si>
  <si>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</si>
  <si>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</si>
  <si>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</si>
  <si>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</si>
  <si>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</si>
  <si>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</si>
  <si>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</si>
  <si>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</si>
  <si>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</si>
  <si>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</si>
  <si>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</si>
  <si>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</si>
  <si>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</si>
  <si>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</si>
  <si>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</si>
  <si>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</si>
  <si>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</si>
  <si>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</si>
  <si>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</si>
  <si>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</si>
  <si>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</si>
  <si>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</si>
  <si>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</si>
  <si>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</si>
  <si>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</si>
  <si>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</si>
  <si>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</si>
  <si>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</si>
  <si>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</si>
  <si>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</si>
  <si>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</si>
  <si>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</si>
  <si>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</si>
  <si>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</si>
  <si>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</si>
  <si>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</si>
  <si>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</si>
  <si>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</si>
  <si>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</si>
  <si>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</si>
  <si>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</si>
  <si>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</si>
  <si>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</si>
  <si>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</si>
  <si>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</si>
  <si>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</si>
  <si>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</si>
  <si>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</si>
  <si>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</si>
  <si>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</si>
  <si>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</si>
  <si>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</si>
  <si>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</si>
  <si>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</si>
  <si>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</si>
  <si>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</si>
  <si>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</si>
  <si>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</si>
  <si>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</si>
  <si>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</si>
  <si>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</si>
  <si>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</si>
  <si>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</si>
  <si>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</si>
  <si>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</si>
  <si>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</si>
  <si>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</si>
  <si>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</si>
  <si>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</si>
  <si>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</si>
  <si>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</si>
  <si>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</si>
  <si>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</si>
  <si>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</si>
  <si>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</si>
  <si>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</si>
  <si>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</si>
  <si>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</si>
  <si>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</si>
  <si>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</si>
  <si>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</si>
  <si>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</si>
  <si>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</si>
  <si>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</si>
  <si>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</si>
  <si>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</si>
  <si>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</si>
  <si>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</si>
  <si>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</si>
  <si>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</si>
  <si>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</si>
  <si>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</si>
  <si>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</si>
  <si>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</si>
  <si>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</si>
  <si>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</si>
  <si>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</si>
  <si>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</si>
  <si>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</si>
  <si>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</si>
  <si>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</si>
  <si>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</si>
  <si>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</si>
  <si>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</si>
  <si>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</si>
  <si>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</si>
  <si>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</si>
  <si>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</si>
  <si>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</si>
  <si>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</si>
  <si>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</si>
  <si>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</si>
  <si>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</si>
  <si>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</si>
  <si>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</si>
  <si>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</si>
  <si>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</si>
  <si>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</si>
  <si>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</si>
  <si>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</si>
  <si>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</si>
  <si>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</si>
  <si>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</si>
  <si>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</si>
  <si>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</si>
  <si>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</si>
  <si>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</si>
  <si>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</si>
  <si>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</si>
  <si>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</si>
  <si>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</si>
  <si>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</si>
  <si>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</si>
  <si>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</si>
  <si>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</si>
  <si>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</si>
  <si>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</si>
  <si>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</si>
  <si>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</si>
  <si>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</si>
  <si>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</si>
  <si>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</si>
  <si>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</si>
  <si>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</si>
  <si>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</si>
  <si>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</si>
  <si>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</si>
  <si>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</si>
  <si>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</si>
  <si>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</si>
  <si>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</si>
  <si>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</si>
  <si>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</si>
  <si>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</si>
  <si>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</si>
  <si>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</si>
  <si>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</si>
  <si>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</si>
  <si>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</si>
  <si>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</si>
  <si>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</si>
  <si>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</si>
  <si>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</si>
  <si>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</si>
  <si>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</si>
  <si>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</si>
  <si>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</si>
  <si>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</si>
  <si>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</si>
  <si>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</si>
  <si>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</si>
  <si>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</si>
  <si>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</si>
  <si>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</si>
  <si>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</si>
  <si>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</si>
  <si>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</si>
  <si>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</si>
  <si>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</si>
  <si>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</si>
  <si>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</si>
  <si>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</si>
  <si>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</si>
  <si>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</si>
  <si>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</si>
  <si>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</si>
  <si>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</si>
  <si>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</si>
  <si>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</si>
  <si>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</si>
  <si>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</si>
  <si>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</si>
  <si>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</si>
  <si>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</si>
  <si>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</si>
  <si>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</si>
  <si>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</si>
  <si>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</si>
  <si>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</si>
  <si>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</si>
  <si>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</si>
  <si>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</si>
  <si>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</si>
  <si>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</si>
  <si>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</si>
  <si>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</si>
  <si>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</si>
  <si>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</si>
  <si>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</si>
  <si>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</si>
  <si>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</si>
  <si>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</si>
  <si>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</si>
  <si>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</si>
  <si>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</si>
  <si>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</si>
  <si>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</si>
  <si>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</si>
  <si>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</si>
  <si>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</si>
  <si>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</si>
  <si>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</si>
  <si>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</si>
  <si>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</si>
  <si>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</si>
  <si>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</si>
  <si>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</si>
  <si>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</si>
  <si>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</si>
  <si>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</si>
  <si>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</si>
  <si>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</si>
  <si>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</si>
  <si>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</si>
  <si>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</si>
  <si>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</si>
  <si>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</si>
  <si>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</si>
  <si>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</si>
  <si>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</si>
  <si>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</si>
  <si>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</si>
  <si>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</si>
  <si>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</si>
  <si>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</si>
  <si>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</si>
  <si>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</si>
  <si>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</si>
  <si>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</si>
  <si>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</si>
  <si>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</si>
  <si>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</si>
  <si>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</si>
  <si>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</si>
  <si>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</si>
  <si>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</si>
  <si>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</si>
  <si>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</si>
  <si>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</si>
  <si>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</si>
  <si>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</si>
  <si>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</si>
  <si>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</si>
  <si>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</si>
  <si>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</si>
  <si>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</si>
  <si>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</si>
  <si>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</si>
  <si>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</si>
  <si>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</si>
  <si>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</si>
  <si>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</si>
  <si>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</si>
  <si>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</si>
  <si>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</si>
  <si>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</si>
  <si>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</si>
  <si>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</si>
  <si>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</si>
  <si>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</si>
  <si>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</si>
  <si>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</si>
  <si>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</si>
  <si>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</si>
  <si>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</si>
  <si>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</si>
  <si>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</si>
  <si>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</si>
  <si>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</si>
  <si>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</si>
  <si>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</si>
  <si>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</si>
  <si>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</si>
  <si>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</si>
  <si>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</si>
  <si>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</si>
  <si>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</si>
  <si>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</si>
  <si>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</si>
  <si>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</si>
  <si>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</si>
  <si>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</si>
  <si>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</si>
  <si>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</si>
  <si>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</si>
  <si>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</si>
  <si>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</si>
  <si>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</si>
  <si>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</si>
  <si>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</si>
  <si>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</si>
  <si>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</si>
  <si>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</si>
  <si>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</si>
  <si>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</si>
  <si>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</si>
  <si>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</si>
  <si>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</si>
  <si>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</si>
  <si>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</si>
  <si>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</si>
  <si>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</si>
  <si>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</si>
  <si>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</si>
  <si>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</si>
  <si>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</si>
  <si>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</si>
  <si>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</si>
  <si>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</si>
  <si>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</si>
  <si>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</si>
  <si>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</si>
  <si>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</si>
  <si>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</si>
  <si>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</si>
  <si>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</si>
  <si>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</si>
  <si>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</si>
  <si>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</si>
  <si>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</si>
  <si>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</si>
  <si>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</si>
  <si>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</si>
  <si>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</si>
  <si>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</si>
  <si>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</si>
  <si>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</si>
  <si>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</si>
  <si>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</si>
  <si>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</si>
  <si>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</si>
  <si>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</si>
  <si>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</si>
  <si>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</si>
  <si>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</si>
  <si>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</si>
  <si>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</si>
  <si>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</si>
  <si>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</si>
  <si>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</si>
  <si>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</si>
  <si>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</si>
  <si>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</si>
  <si>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</si>
  <si>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</si>
  <si>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</si>
  <si>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</si>
  <si>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</si>
  <si>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</si>
  <si>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</si>
  <si>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</si>
  <si>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</si>
  <si>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</si>
  <si>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</si>
  <si>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</si>
  <si>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</si>
  <si>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</si>
  <si>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</si>
  <si>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</si>
  <si>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</si>
  <si>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</si>
  <si>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</si>
  <si>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</si>
  <si>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</si>
  <si>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</si>
  <si>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</si>
  <si>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</si>
  <si>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</si>
  <si>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</si>
  <si>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</si>
  <si>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</si>
  <si>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</si>
  <si>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</si>
  <si>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</si>
  <si>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</si>
  <si>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</si>
  <si>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</si>
  <si>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</si>
  <si>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</si>
  <si>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</si>
  <si>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</si>
  <si>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</si>
  <si>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</si>
  <si>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</si>
  <si>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</si>
  <si>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</si>
  <si>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</si>
  <si>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</si>
  <si>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</si>
  <si>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</si>
  <si>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</si>
  <si>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</si>
  <si>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</si>
  <si>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</si>
  <si>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</si>
  <si>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</si>
  <si>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</si>
  <si>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</si>
  <si>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</si>
  <si>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</si>
  <si>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</si>
  <si>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</si>
  <si>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</si>
  <si>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</si>
  <si>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</si>
  <si>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</si>
  <si>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</si>
  <si>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</si>
  <si>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</si>
  <si>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</si>
  <si>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</si>
  <si>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</si>
  <si>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</si>
  <si>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</si>
  <si>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</si>
  <si>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</si>
  <si>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</si>
  <si>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</si>
  <si>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</si>
  <si>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</si>
  <si>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</si>
  <si>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</si>
  <si>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</si>
  <si>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</si>
  <si>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</si>
  <si>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</si>
  <si>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</si>
  <si>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</si>
  <si>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</si>
  <si>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</si>
  <si>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</si>
  <si>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</si>
  <si>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</si>
  <si>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</si>
  <si>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</si>
  <si>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</si>
  <si>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</si>
  <si>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</si>
  <si>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</si>
  <si>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</si>
  <si>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</si>
  <si>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</si>
  <si>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</si>
  <si>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</si>
  <si>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</si>
  <si>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</si>
  <si>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</si>
  <si>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</si>
  <si>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</si>
  <si>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</si>
  <si>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</si>
  <si>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</si>
  <si>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</si>
  <si>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</si>
  <si>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</si>
  <si>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</si>
  <si>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</si>
  <si>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</si>
  <si>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</si>
  <si>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</si>
  <si>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</si>
  <si>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</si>
  <si>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</si>
  <si>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</si>
  <si>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</si>
  <si>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</si>
  <si>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</si>
  <si>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</si>
  <si>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</si>
  <si>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</si>
  <si>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</si>
  <si>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</si>
  <si>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</si>
  <si>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</si>
  <si>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</si>
  <si>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</si>
  <si>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</si>
  <si>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</si>
  <si>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</si>
  <si>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</si>
  <si>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</si>
  <si>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</si>
  <si>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</si>
  <si>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</si>
  <si>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</si>
  <si>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</si>
  <si>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</si>
  <si>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</si>
  <si>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</si>
  <si>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</si>
  <si>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</si>
  <si>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</si>
  <si>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</si>
  <si>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</si>
  <si>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</si>
  <si>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</si>
  <si>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</si>
  <si>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</si>
  <si>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</si>
  <si>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</si>
  <si>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</si>
  <si>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</si>
  <si>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</si>
  <si>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</si>
  <si>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</si>
  <si>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</si>
  <si>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</si>
  <si>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</si>
  <si>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</si>
  <si>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</si>
  <si>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</si>
  <si>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</si>
  <si>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</si>
  <si>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</si>
  <si>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</si>
  <si>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</si>
  <si>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</si>
  <si>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</si>
  <si>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</si>
  <si>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</si>
  <si>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</si>
  <si>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</si>
  <si>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</si>
  <si>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</si>
  <si>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</si>
  <si>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</si>
  <si>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</si>
  <si>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</si>
  <si>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</si>
  <si>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</si>
  <si>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</si>
  <si>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</si>
  <si>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</si>
  <si>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</si>
  <si>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</si>
  <si>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</si>
  <si>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</si>
  <si>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</si>
  <si>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</si>
  <si>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</si>
  <si>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</si>
  <si>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</si>
  <si>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</si>
  <si>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</si>
  <si>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</si>
  <si>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</si>
  <si>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</si>
  <si>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</si>
  <si>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</si>
  <si>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</si>
  <si>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</si>
  <si>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</si>
  <si>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</si>
  <si>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</si>
  <si>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</si>
  <si>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</si>
  <si>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</si>
  <si>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</si>
  <si>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</si>
  <si>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</si>
  <si>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</si>
  <si>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</si>
  <si>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</si>
  <si>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</si>
  <si>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</si>
  <si>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</si>
  <si>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</si>
  <si>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</si>
  <si>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</si>
  <si>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</si>
  <si>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</si>
  <si>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</si>
  <si>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</si>
  <si>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</si>
  <si>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</si>
  <si>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</si>
  <si>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</si>
  <si>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</si>
  <si>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</si>
  <si>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</si>
  <si>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</si>
  <si>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</si>
  <si>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</si>
  <si>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</si>
  <si>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</si>
  <si>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</si>
  <si>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</si>
  <si>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</si>
  <si>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</si>
  <si>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</si>
  <si>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</si>
  <si>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</si>
  <si>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</si>
  <si>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</si>
  <si>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</si>
  <si>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</si>
  <si>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</si>
  <si>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</si>
  <si>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</si>
  <si>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</si>
  <si>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</si>
  <si>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</si>
  <si>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</si>
  <si>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</si>
  <si>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</si>
  <si>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</si>
  <si>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</si>
  <si>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</si>
  <si>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</si>
  <si>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</si>
  <si>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</si>
  <si>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</si>
  <si>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</si>
  <si>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</si>
  <si>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</si>
  <si>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</si>
  <si>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</si>
  <si>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</si>
  <si>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</si>
  <si>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</si>
  <si>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</si>
  <si>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</si>
  <si>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</si>
  <si>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</si>
  <si>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</si>
  <si>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</si>
  <si>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</si>
  <si>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</si>
  <si>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</si>
  <si>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</si>
  <si>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</si>
  <si>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</si>
  <si>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</si>
  <si>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</si>
  <si>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</si>
  <si>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</si>
  <si>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</si>
  <si>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</si>
  <si>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</si>
  <si>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</si>
  <si>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</si>
  <si>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</si>
  <si>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</si>
  <si>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</si>
  <si>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</si>
  <si>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</si>
  <si>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</si>
  <si>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</si>
  <si>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</si>
  <si>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</si>
  <si>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</si>
  <si>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</si>
  <si>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</si>
  <si>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</si>
  <si>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</si>
  <si>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</si>
  <si>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</si>
  <si>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</si>
  <si>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</si>
  <si>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</si>
  <si>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</si>
  <si>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</si>
  <si>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</si>
  <si>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</si>
  <si>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</si>
  <si>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</si>
  <si>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</si>
  <si>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</si>
  <si>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</si>
  <si>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</si>
  <si>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</si>
  <si>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</si>
  <si>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</si>
  <si>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</si>
  <si>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</si>
  <si>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</si>
  <si>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</si>
  <si>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</si>
  <si>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</si>
  <si>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</si>
  <si>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</si>
  <si>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</si>
  <si>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</si>
  <si>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</si>
  <si>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</si>
  <si>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</si>
  <si>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</si>
  <si>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</si>
  <si>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</si>
  <si>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</si>
  <si>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</si>
  <si>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</si>
  <si>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</si>
  <si>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</si>
  <si>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</si>
  <si>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</si>
  <si>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</si>
  <si>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</si>
  <si>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</si>
  <si>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</si>
  <si>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</si>
  <si>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</si>
  <si>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</si>
  <si>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</si>
  <si>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</si>
  <si>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</si>
  <si>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</si>
  <si>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</si>
  <si>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</si>
  <si>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</si>
  <si>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</si>
  <si>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</si>
  <si>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</si>
  <si>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</si>
  <si>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</si>
  <si>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</si>
  <si>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</si>
  <si>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</si>
  <si>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</si>
  <si>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</si>
  <si>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</si>
  <si>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</si>
  <si>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</si>
  <si>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</si>
  <si>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</si>
  <si>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</si>
  <si>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</si>
  <si>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</si>
  <si>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</si>
  <si>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</si>
  <si>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</si>
  <si>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</si>
  <si>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</si>
  <si>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</si>
  <si>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</si>
  <si>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</si>
  <si>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</si>
  <si>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</si>
  <si>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</si>
  <si>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</si>
  <si>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</si>
  <si>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</si>
  <si>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</si>
  <si>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</si>
  <si>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</si>
  <si>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</si>
  <si>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</si>
  <si>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</si>
  <si>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</si>
  <si>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</si>
  <si>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</si>
  <si>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</si>
  <si>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</si>
  <si>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</si>
  <si>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</si>
  <si>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</si>
  <si>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</si>
  <si>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</si>
  <si>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</si>
  <si>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</si>
  <si>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</si>
  <si>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</si>
  <si>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</si>
  <si>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</si>
  <si>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</si>
  <si>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</si>
  <si>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</si>
  <si>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</si>
  <si>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</si>
  <si>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</si>
  <si>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</si>
  <si>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</si>
  <si>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</si>
  <si>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</si>
  <si>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</si>
  <si>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</si>
  <si>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</si>
  <si>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</si>
  <si>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</si>
  <si>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</si>
  <si>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</si>
  <si>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</si>
  <si>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</si>
  <si>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</si>
  <si>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</si>
  <si>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</si>
  <si>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</si>
  <si>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</si>
  <si>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</si>
  <si>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</si>
  <si>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</si>
  <si>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</si>
  <si>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</si>
  <si>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</si>
  <si>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</si>
  <si>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</si>
  <si>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</si>
  <si>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</si>
  <si>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</si>
  <si>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</si>
  <si>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</si>
  <si>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</si>
  <si>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</si>
  <si>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</si>
  <si>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</si>
  <si>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</si>
  <si>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</si>
  <si>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</si>
  <si>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</si>
  <si>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</si>
  <si>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</si>
  <si>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</si>
  <si>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</si>
  <si>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</si>
  <si>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</si>
  <si>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</si>
  <si>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</si>
  <si>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</si>
  <si>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</si>
  <si>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</si>
  <si>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</si>
  <si>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</si>
  <si>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</si>
  <si>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</si>
  <si>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</si>
  <si>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</si>
  <si>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</si>
  <si>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</si>
  <si>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</si>
  <si>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</si>
  <si>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</si>
  <si>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</si>
  <si>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</si>
  <si>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</si>
  <si>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</si>
  <si>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</si>
  <si>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</si>
  <si>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</si>
  <si>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</si>
  <si>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</si>
  <si>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</si>
  <si>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</si>
  <si>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</si>
  <si>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</si>
  <si>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</si>
  <si>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</si>
  <si>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</si>
  <si>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</si>
  <si>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</si>
  <si>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</si>
  <si>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</si>
  <si>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</si>
  <si>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</si>
  <si>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</si>
  <si>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</si>
  <si>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</si>
  <si>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</si>
  <si>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</si>
  <si>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</si>
  <si>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</si>
  <si>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</si>
  <si>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</si>
  <si>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</si>
  <si>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</si>
  <si>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</si>
  <si>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</si>
  <si>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</si>
  <si>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</si>
  <si>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</si>
  <si>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</si>
  <si>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</si>
  <si>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</si>
  <si>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</si>
  <si>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</si>
  <si>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</si>
  <si>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</si>
  <si>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</si>
  <si>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</si>
  <si>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</si>
  <si>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</si>
  <si>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</si>
  <si>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</si>
  <si>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</si>
  <si>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</si>
  <si>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</si>
  <si>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</si>
  <si>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</si>
  <si>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</si>
  <si>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</si>
  <si>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</si>
  <si>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</si>
  <si>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</si>
  <si>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</si>
  <si>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</si>
  <si>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</si>
  <si>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</si>
  <si>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</si>
  <si>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</si>
  <si>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</si>
  <si>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</si>
  <si>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</si>
  <si>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</si>
  <si>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</si>
  <si>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</si>
  <si>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</si>
  <si>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</si>
  <si>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</si>
  <si>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</si>
  <si>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</si>
  <si>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</si>
  <si>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</si>
  <si>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</si>
  <si>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</si>
  <si>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</si>
  <si>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</si>
  <si>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</si>
  <si>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</si>
  <si>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</si>
  <si>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</si>
  <si>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</si>
  <si>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</si>
  <si>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</si>
  <si>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</si>
  <si>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</si>
  <si>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</si>
  <si>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</si>
  <si>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</si>
  <si>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</si>
  <si>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</si>
  <si>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</si>
  <si>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</si>
  <si>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</si>
  <si>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</si>
  <si>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</si>
  <si>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</si>
  <si>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</si>
  <si>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</si>
  <si>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</si>
  <si>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</si>
  <si>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</si>
  <si>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</si>
  <si>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</si>
  <si>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</si>
  <si>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</si>
  <si>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</si>
  <si>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</si>
  <si>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</si>
  <si>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</si>
  <si>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</si>
  <si>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</si>
  <si>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</si>
  <si>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</si>
  <si>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</si>
  <si>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</si>
  <si>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</si>
  <si>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</si>
  <si>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</si>
  <si>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</si>
  <si>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</si>
  <si>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</si>
  <si>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</si>
  <si>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</si>
  <si>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</si>
  <si>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</si>
  <si>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</si>
  <si>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</si>
  <si>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</si>
  <si>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</si>
  <si>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</si>
  <si>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</si>
  <si>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</si>
  <si>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</si>
  <si>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</si>
  <si>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</si>
  <si>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</si>
  <si>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</si>
  <si>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</si>
  <si>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</si>
  <si>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</si>
  <si>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</si>
  <si>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</si>
  <si>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</si>
  <si>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</si>
  <si>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</si>
  <si>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</si>
  <si>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</si>
  <si>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</si>
  <si>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</si>
  <si>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</si>
  <si>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</si>
  <si>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</si>
  <si>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</si>
  <si>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</si>
  <si>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</si>
  <si>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</si>
  <si>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</si>
  <si>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</si>
  <si>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</si>
  <si>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</si>
  <si>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</si>
  <si>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</si>
  <si>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</si>
  <si>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</si>
  <si>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</si>
  <si>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</si>
  <si>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</si>
  <si>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</si>
  <si>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</si>
  <si>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</si>
  <si>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</si>
  <si>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</si>
  <si>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</si>
  <si>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</si>
  <si>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</si>
  <si>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</si>
  <si>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</si>
  <si>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</si>
  <si>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</si>
  <si>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</si>
  <si>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</si>
  <si>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</si>
  <si>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</si>
  <si>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</si>
  <si>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</si>
  <si>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</si>
  <si>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</si>
  <si>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</si>
  <si>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</si>
  <si>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</si>
  <si>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</si>
  <si>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</si>
  <si>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</si>
  <si>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</si>
  <si>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</si>
  <si>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</si>
  <si>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</si>
  <si>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</si>
  <si>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</si>
  <si>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</si>
  <si>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</si>
  <si>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</si>
  <si>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</si>
  <si>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</si>
  <si>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</si>
  <si>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</si>
  <si>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</si>
  <si>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</si>
  <si>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</si>
  <si>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</si>
  <si>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</si>
  <si>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</si>
  <si>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</si>
  <si>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</si>
  <si>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</si>
  <si>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</si>
  <si>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</si>
  <si>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</si>
  <si>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</si>
  <si>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</si>
  <si>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</si>
  <si>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</si>
  <si>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</si>
  <si>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</si>
  <si>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</si>
  <si>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</si>
  <si>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</si>
  <si>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</si>
  <si>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</si>
  <si>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</si>
  <si>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</si>
  <si>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</si>
  <si>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</si>
  <si>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</si>
  <si>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</si>
  <si>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</si>
  <si>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</si>
  <si>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</si>
  <si>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</si>
  <si>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</si>
  <si>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</si>
  <si>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</si>
  <si>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</si>
  <si>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</si>
  <si>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</si>
  <si>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</si>
  <si>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</si>
  <si>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</si>
  <si>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</si>
  <si>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</si>
  <si>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</si>
  <si>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</si>
  <si>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</si>
  <si>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</si>
  <si>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</si>
  <si>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</si>
  <si>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</si>
  <si>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</si>
  <si>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</si>
  <si>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</si>
  <si>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</si>
  <si>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</si>
  <si>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</si>
  <si>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</si>
  <si>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</si>
  <si>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</si>
  <si>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</si>
  <si>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</si>
  <si>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</si>
  <si>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</si>
  <si>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</si>
  <si>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</si>
  <si>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</si>
  <si>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</si>
  <si>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</si>
  <si>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</si>
  <si>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</si>
  <si>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</si>
  <si>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</si>
  <si>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</si>
  <si>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</si>
  <si>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</si>
  <si>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</si>
  <si>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</si>
  <si>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</si>
  <si>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</si>
  <si>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</si>
  <si>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</si>
  <si>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</si>
  <si>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</si>
  <si>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</si>
  <si>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</si>
  <si>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</si>
  <si>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</si>
  <si>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</si>
  <si>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</si>
  <si>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</si>
  <si>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</si>
  <si>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</si>
  <si>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</si>
  <si>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</si>
  <si>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</si>
  <si>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</si>
  <si>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</si>
  <si>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</si>
  <si>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</si>
  <si>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</si>
  <si>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</si>
  <si>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</si>
  <si>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</si>
  <si>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</si>
  <si>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</si>
  <si>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</si>
  <si>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</si>
  <si>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</si>
  <si>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</si>
  <si>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</si>
  <si>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</si>
  <si>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</si>
  <si>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</si>
  <si>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</si>
  <si>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</si>
  <si>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</si>
  <si>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</si>
  <si>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</si>
  <si>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</si>
  <si>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</si>
  <si>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</si>
  <si>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</si>
  <si>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</si>
  <si>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</si>
  <si>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</si>
  <si>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</si>
  <si>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</si>
  <si>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</si>
  <si>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</si>
  <si>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</si>
  <si>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</si>
  <si>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</si>
  <si>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</si>
  <si>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</si>
  <si>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</si>
  <si>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</si>
  <si>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</si>
  <si>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</si>
  <si>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</si>
  <si>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</si>
  <si>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</si>
  <si>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</si>
  <si>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</si>
  <si>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</si>
  <si>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</si>
  <si>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</si>
  <si>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</si>
  <si>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</si>
  <si>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</si>
  <si>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</si>
  <si>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</si>
  <si>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</si>
  <si>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</si>
  <si>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</si>
  <si>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</si>
  <si>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</si>
  <si>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</si>
  <si>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</si>
  <si>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</si>
  <si>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</si>
  <si>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</si>
  <si>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</si>
  <si>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</si>
  <si>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</si>
  <si>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</si>
  <si>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</si>
  <si>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</si>
  <si>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</si>
  <si>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</si>
  <si>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</si>
  <si>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</si>
  <si>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</si>
  <si>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</si>
  <si>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</si>
  <si>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</si>
  <si>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</si>
  <si>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</si>
  <si>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</si>
  <si>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</si>
  <si>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</si>
  <si>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</si>
  <si>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</si>
  <si>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</si>
  <si>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</si>
  <si>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</si>
  <si>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</si>
  <si>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</si>
  <si>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</si>
  <si>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</si>
  <si>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</si>
  <si>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</si>
  <si>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</si>
  <si>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</si>
  <si>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</si>
  <si>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</si>
  <si>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</si>
  <si>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</si>
  <si>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</si>
  <si>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</si>
  <si>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</si>
  <si>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</si>
  <si>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</si>
  <si>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</si>
  <si>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</si>
  <si>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</si>
  <si>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</si>
  <si>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</si>
  <si>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</si>
  <si>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</si>
  <si>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</si>
  <si>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</si>
  <si>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</si>
  <si>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</si>
  <si>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</si>
  <si>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</si>
  <si>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</si>
  <si>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</si>
  <si>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</si>
  <si>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</si>
  <si>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</si>
  <si>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</si>
  <si>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</si>
  <si>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</si>
  <si>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</si>
  <si>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</si>
  <si>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</si>
  <si>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</si>
  <si>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</si>
  <si>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</si>
  <si>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</si>
  <si>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</si>
  <si>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</si>
  <si>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</si>
  <si>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</si>
  <si>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</si>
  <si>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</si>
  <si>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</si>
  <si>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</si>
  <si>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</si>
  <si>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</si>
  <si>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</si>
  <si>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</si>
  <si>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</si>
  <si>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</si>
  <si>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</si>
  <si>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</si>
  <si>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</si>
  <si>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</si>
  <si>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</si>
  <si>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</si>
  <si>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</si>
  <si>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</si>
  <si>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</si>
  <si>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</si>
  <si>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</si>
  <si>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</si>
  <si>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</si>
  <si>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</si>
  <si>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</si>
  <si>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</si>
  <si>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</si>
  <si>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</si>
  <si>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</si>
  <si>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</si>
  <si>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</si>
  <si>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</si>
  <si>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</si>
  <si>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</si>
  <si>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</si>
  <si>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</si>
  <si>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</si>
  <si>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</si>
  <si>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</si>
  <si>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</si>
  <si>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</si>
  <si>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</si>
  <si>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</si>
  <si>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</si>
  <si>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</si>
  <si>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</si>
  <si>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</si>
  <si>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</si>
  <si>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</si>
  <si>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</si>
  <si>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</si>
  <si>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</si>
  <si>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</si>
  <si>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</si>
  <si>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</si>
  <si>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</si>
  <si>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</si>
  <si>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</si>
  <si>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</si>
  <si>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</si>
  <si>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</si>
  <si>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</si>
  <si>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</si>
  <si>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</si>
  <si>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</si>
  <si>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</si>
  <si>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</si>
  <si>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</si>
  <si>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</si>
  <si>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</si>
  <si>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</si>
  <si>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</si>
  <si>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</si>
  <si>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</si>
  <si>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</si>
  <si>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</si>
  <si>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</si>
  <si>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</si>
  <si>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</si>
  <si>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</si>
  <si>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</si>
  <si>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</si>
  <si>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</si>
  <si>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</si>
  <si>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</si>
  <si>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</si>
  <si>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</si>
  <si>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</si>
  <si>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</si>
  <si>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</si>
  <si>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</si>
  <si>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</si>
  <si>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</si>
  <si>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</si>
  <si>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</si>
  <si>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</si>
  <si>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</si>
  <si>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</si>
  <si>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</si>
  <si>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</si>
  <si>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</si>
  <si>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</si>
  <si>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</si>
  <si>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</si>
  <si>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</si>
  <si>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</si>
  <si>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</si>
  <si>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</si>
  <si>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</si>
  <si>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</si>
  <si>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</si>
  <si>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</si>
  <si>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</si>
  <si>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</si>
  <si>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</si>
  <si>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</si>
  <si>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</si>
  <si>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</si>
  <si>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</si>
  <si>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</si>
  <si>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</si>
  <si>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</si>
  <si>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</si>
  <si>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</si>
  <si>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</si>
  <si>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</si>
  <si>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</si>
  <si>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</si>
  <si>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</si>
  <si>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</si>
  <si>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</si>
  <si>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</si>
  <si>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</si>
  <si>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</si>
  <si>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</si>
  <si>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</si>
  <si>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</si>
  <si>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</si>
  <si>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</si>
  <si>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</si>
  <si>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</si>
  <si>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</si>
  <si>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</si>
  <si>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</si>
  <si>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</si>
  <si>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</si>
  <si>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</si>
  <si>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</si>
  <si>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</si>
  <si>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</si>
  <si>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</si>
  <si>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</si>
  <si>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</si>
  <si>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</si>
  <si>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</si>
  <si>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</si>
  <si>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</si>
  <si>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</si>
  <si>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</si>
  <si>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</si>
  <si>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</si>
  <si>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</si>
  <si>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</si>
  <si>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</si>
  <si>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</si>
  <si>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</si>
  <si>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</si>
  <si>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</si>
  <si>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</si>
  <si>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</si>
  <si>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</si>
  <si>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</si>
  <si>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</si>
  <si>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</si>
  <si>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</si>
  <si>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</si>
  <si>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</si>
  <si>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</si>
  <si>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</si>
  <si>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</si>
  <si>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</si>
  <si>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</si>
  <si>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</si>
  <si>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</si>
  <si>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</si>
  <si>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</si>
  <si>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</si>
  <si>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</si>
  <si>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</si>
  <si>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</si>
  <si>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</si>
  <si>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</si>
  <si>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</si>
  <si>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</si>
  <si>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</si>
  <si>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</si>
  <si>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</si>
  <si>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</si>
  <si>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</si>
  <si>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</si>
  <si>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</si>
  <si>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</si>
  <si>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</si>
  <si>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</si>
  <si>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</si>
  <si>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</si>
  <si>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</si>
  <si>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</si>
  <si>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</si>
  <si>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</si>
  <si>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</si>
  <si>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</si>
  <si>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</si>
  <si>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</si>
  <si>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</si>
  <si>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</si>
  <si>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</si>
  <si>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</si>
  <si>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</si>
  <si>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</si>
  <si>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</si>
  <si>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</si>
  <si>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</si>
  <si>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</si>
  <si>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</si>
  <si>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</si>
  <si>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</si>
  <si>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</si>
  <si>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</si>
  <si>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</si>
  <si>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</si>
  <si>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</si>
  <si>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</si>
  <si>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</si>
  <si>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</si>
  <si>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</si>
  <si>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</si>
  <si>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</si>
  <si>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</si>
  <si>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</si>
  <si>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</si>
  <si>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</si>
  <si>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</si>
  <si>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</si>
  <si>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</si>
  <si>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</si>
  <si>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</si>
  <si>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</si>
  <si>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</si>
  <si>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</si>
  <si>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</si>
  <si>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</si>
  <si>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</si>
  <si>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</si>
  <si>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</si>
  <si>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</si>
  <si>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</si>
  <si>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</si>
  <si>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</si>
  <si>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</si>
  <si>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</si>
  <si>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</si>
  <si>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</si>
  <si>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</si>
  <si>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</si>
  <si>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</si>
  <si>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</si>
  <si>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</si>
  <si>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</si>
  <si>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</si>
  <si>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</si>
  <si>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</si>
  <si>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</si>
  <si>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</si>
  <si>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</si>
  <si>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</si>
  <si>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</si>
  <si>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</si>
  <si>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</si>
  <si>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</si>
  <si>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</si>
  <si>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</si>
  <si>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</si>
  <si>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</si>
  <si>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</si>
  <si>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</si>
  <si>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</si>
  <si>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</si>
  <si>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</si>
  <si>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</si>
  <si>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</si>
  <si>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</si>
  <si>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</si>
  <si>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</si>
  <si>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</si>
  <si>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</si>
  <si>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</si>
  <si>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</si>
  <si>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</si>
  <si>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</si>
  <si>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</si>
  <si>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</si>
  <si>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</si>
  <si>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</si>
  <si>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</si>
  <si>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</si>
  <si>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</si>
  <si>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</si>
  <si>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</si>
  <si>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</si>
  <si>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</si>
  <si>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</si>
  <si>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</si>
  <si>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</si>
  <si>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</si>
  <si>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</si>
  <si>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</si>
  <si>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</si>
  <si>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</si>
  <si>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</si>
  <si>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</si>
  <si>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</si>
  <si>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</si>
  <si>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</si>
  <si>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</si>
  <si>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</si>
  <si>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</si>
  <si>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</si>
  <si>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</si>
  <si>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</si>
  <si>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</si>
  <si>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</si>
  <si>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</si>
  <si>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</si>
  <si>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</si>
  <si>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</si>
  <si>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</si>
  <si>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</si>
  <si>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</si>
  <si>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</si>
  <si>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</si>
  <si>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</si>
  <si>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</si>
  <si>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</si>
  <si>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</si>
  <si>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</si>
  <si>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</si>
  <si>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</si>
  <si>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</si>
  <si>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</si>
  <si>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</si>
  <si>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</si>
  <si>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</si>
  <si>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</si>
  <si>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</si>
  <si>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</si>
  <si>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</si>
  <si>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</si>
  <si>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</si>
  <si>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</si>
  <si>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</si>
  <si>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</si>
  <si>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</si>
  <si>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</si>
  <si>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</si>
  <si>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</si>
  <si>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</si>
  <si>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</si>
  <si>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</si>
  <si>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</si>
  <si>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</si>
  <si>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</si>
  <si>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</si>
  <si>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</si>
  <si>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</si>
  <si>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</si>
  <si>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</si>
  <si>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</si>
  <si>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</si>
  <si>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</si>
  <si>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</si>
  <si>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</si>
  <si>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</si>
  <si>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</si>
  <si>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</si>
  <si>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</si>
  <si>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</si>
  <si>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</si>
  <si>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</si>
  <si>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</si>
  <si>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</si>
  <si>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</si>
  <si>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</si>
  <si>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</si>
  <si>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</si>
  <si>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</si>
  <si>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</si>
  <si>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</si>
  <si>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</si>
  <si>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</si>
  <si>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</si>
  <si>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</si>
  <si>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</si>
  <si>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</si>
  <si>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</si>
  <si>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</si>
  <si>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</si>
  <si>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</si>
  <si>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</si>
  <si>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</si>
  <si>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</si>
  <si>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</si>
  <si>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</si>
  <si>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</si>
  <si>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</si>
  <si>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</si>
  <si>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</si>
  <si>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</si>
  <si>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</si>
  <si>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</si>
  <si>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</si>
  <si>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</si>
  <si>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</si>
  <si>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</si>
  <si>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</si>
  <si>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</si>
  <si>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</si>
  <si>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</si>
  <si>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</si>
  <si>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</si>
  <si>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</si>
  <si>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</si>
  <si>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</si>
  <si>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</si>
  <si>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</si>
  <si>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</si>
  <si>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</si>
  <si>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</si>
  <si>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</si>
  <si>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</si>
  <si>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</si>
  <si>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</si>
  <si>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</si>
  <si>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</si>
  <si>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</si>
  <si>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</si>
  <si>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</si>
  <si>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</si>
  <si>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</si>
  <si>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</si>
  <si>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</si>
  <si>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</si>
  <si>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</si>
  <si>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</si>
  <si>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</si>
  <si>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</si>
  <si>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</si>
  <si>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</si>
  <si>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</si>
  <si>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</si>
  <si>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</si>
  <si>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</si>
  <si>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</si>
  <si>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</si>
  <si>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</si>
  <si>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</si>
  <si>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</si>
  <si>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</si>
  <si>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</si>
  <si>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</si>
  <si>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</si>
  <si>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</si>
  <si>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</si>
  <si>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</si>
  <si>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</si>
  <si>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</si>
  <si>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</si>
  <si>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</si>
  <si>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</si>
  <si>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</si>
  <si>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</si>
  <si>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</si>
  <si>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</si>
  <si>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</si>
  <si>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</si>
  <si>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</si>
  <si>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</si>
  <si>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</si>
  <si>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</si>
  <si>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</si>
  <si>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</si>
  <si>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</si>
  <si>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</si>
  <si>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</si>
  <si>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</si>
  <si>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</si>
  <si>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</si>
  <si>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</si>
  <si>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</si>
  <si>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</si>
  <si>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</si>
  <si>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</si>
  <si>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</si>
  <si>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</si>
  <si>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</si>
  <si>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</si>
  <si>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</si>
  <si>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</si>
  <si>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</si>
  <si>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</si>
  <si>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</si>
  <si>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</si>
  <si>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</si>
  <si>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</si>
  <si>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</si>
  <si>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</si>
  <si>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</si>
  <si>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</si>
  <si>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</si>
  <si>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</si>
  <si>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</si>
  <si>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</si>
  <si>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</si>
  <si>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</si>
  <si>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</si>
  <si>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</si>
  <si>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</si>
  <si>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</si>
  <si>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</si>
  <si>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</si>
  <si>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</si>
  <si>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</si>
  <si>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</si>
  <si>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</si>
  <si>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</si>
  <si>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</si>
  <si>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</si>
  <si>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</si>
  <si>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</si>
  <si>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</si>
  <si>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</si>
  <si>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</si>
  <si>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</si>
  <si>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</si>
  <si>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</si>
  <si>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</si>
  <si>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</si>
  <si>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</si>
  <si>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</si>
  <si>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</si>
  <si>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</si>
  <si>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</si>
  <si>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</si>
  <si>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</si>
  <si>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</si>
  <si>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</si>
  <si>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</si>
  <si>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</si>
  <si>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</si>
  <si>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</si>
  <si>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</si>
  <si>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</si>
  <si>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</si>
  <si>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</si>
  <si>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</si>
  <si>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</si>
  <si>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</si>
  <si>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</si>
  <si>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</si>
  <si>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</si>
  <si>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</si>
  <si>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</si>
  <si>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</si>
  <si>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</si>
  <si>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</si>
  <si>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</si>
  <si>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</si>
  <si>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</si>
  <si>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</si>
  <si>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</si>
  <si>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</si>
  <si>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</si>
  <si>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</si>
  <si>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</si>
  <si>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</si>
  <si>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</si>
  <si>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</si>
  <si>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</si>
  <si>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</si>
  <si>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</si>
  <si>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</si>
  <si>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</si>
  <si>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</si>
  <si>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</si>
  <si>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</si>
  <si>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</si>
  <si>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</si>
  <si>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</si>
  <si>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</si>
  <si>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</si>
  <si>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</si>
  <si>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</si>
  <si>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</si>
  <si>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</si>
  <si>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</si>
  <si>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</si>
  <si>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</si>
  <si>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</si>
  <si>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</si>
  <si>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</si>
  <si>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</si>
  <si>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</si>
  <si>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</si>
  <si>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</si>
  <si>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</si>
  <si>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</si>
  <si>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</si>
  <si>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</si>
  <si>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</si>
  <si>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</si>
  <si>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</si>
  <si>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</si>
  <si>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</si>
  <si>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</si>
  <si>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</si>
  <si>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</si>
  <si>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</si>
  <si>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</si>
  <si>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</si>
  <si>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</si>
  <si>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</si>
  <si>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</si>
  <si>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</si>
  <si>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</si>
  <si>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</si>
  <si>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</si>
  <si>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</si>
  <si>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</si>
  <si>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</si>
  <si>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</si>
  <si>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</si>
  <si>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</si>
  <si>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</si>
  <si>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</si>
  <si>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</si>
  <si>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</si>
  <si>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</si>
  <si>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</si>
  <si>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</si>
  <si>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</si>
  <si>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</si>
  <si>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</si>
  <si>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</si>
  <si>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</si>
  <si>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</si>
  <si>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</si>
  <si>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</si>
  <si>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</si>
  <si>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</si>
  <si>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</si>
  <si>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</si>
  <si>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</si>
  <si>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</si>
  <si>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</si>
  <si>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</si>
  <si>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</si>
  <si>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</si>
  <si>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</si>
  <si>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</si>
  <si>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</si>
  <si>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</si>
  <si>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</si>
  <si>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</si>
  <si>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</si>
  <si>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</si>
  <si>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</si>
  <si>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</si>
  <si>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</si>
  <si>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</si>
  <si>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</si>
  <si>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</si>
  <si>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</si>
  <si>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</si>
  <si>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</si>
  <si>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</si>
  <si>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</si>
  <si>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</si>
  <si>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</si>
  <si>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</si>
  <si>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</si>
  <si>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</si>
  <si>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</si>
  <si>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</si>
  <si>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</si>
  <si>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</si>
  <si>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</si>
  <si>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</si>
  <si>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</si>
  <si>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</si>
  <si>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</si>
  <si>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</si>
  <si>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</si>
  <si>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</si>
  <si>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</si>
  <si>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</si>
  <si>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</si>
  <si>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</si>
  <si>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</si>
  <si>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</si>
  <si>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</si>
  <si>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</si>
  <si>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</si>
  <si>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</si>
  <si>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</si>
  <si>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</si>
  <si>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</si>
  <si>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</si>
  <si>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</si>
  <si>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</si>
  <si>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</si>
  <si>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</si>
  <si>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</si>
  <si>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</si>
  <si>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</si>
  <si>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</si>
  <si>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</si>
  <si>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</si>
  <si>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</si>
  <si>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</si>
  <si>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</si>
  <si>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</si>
  <si>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</si>
  <si>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</si>
  <si>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</si>
  <si>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</si>
  <si>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</si>
  <si>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</si>
  <si>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</si>
  <si>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</si>
  <si>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</si>
  <si>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</si>
  <si>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</si>
  <si>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</si>
  <si>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</si>
  <si>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</si>
  <si>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</si>
  <si>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</si>
  <si>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</si>
  <si>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</si>
  <si>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</si>
  <si>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</si>
  <si>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</si>
  <si>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</si>
  <si>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</si>
  <si>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</si>
  <si>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</si>
  <si>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</si>
  <si>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</si>
  <si>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</si>
  <si>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</si>
  <si>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</si>
  <si>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</si>
  <si>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</si>
  <si>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</si>
  <si>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</si>
  <si>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</si>
  <si>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</si>
  <si>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</si>
  <si>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</si>
  <si>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</si>
  <si>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</si>
  <si>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</si>
  <si>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</si>
  <si>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</si>
  <si>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</si>
  <si>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</si>
  <si>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</si>
  <si>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</si>
  <si>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</si>
  <si>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</si>
  <si>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</si>
  <si>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</si>
  <si>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</si>
  <si>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</si>
  <si>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</si>
  <si>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</si>
  <si>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</si>
  <si>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</si>
  <si>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</si>
  <si>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</si>
  <si>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</si>
  <si>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</si>
  <si>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</si>
  <si>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</si>
  <si>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</si>
  <si>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</si>
  <si>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</si>
  <si>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</si>
  <si>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</si>
  <si>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</si>
  <si>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</si>
  <si>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</si>
  <si>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</si>
  <si>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</si>
  <si>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</si>
  <si>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</si>
  <si>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</si>
  <si>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</si>
  <si>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</si>
  <si>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</si>
  <si>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</si>
  <si>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</si>
  <si>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</si>
  <si>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</si>
  <si>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</si>
  <si>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</si>
  <si>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</si>
  <si>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</si>
  <si>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</si>
  <si>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</si>
  <si>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</si>
  <si>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</si>
  <si>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</si>
  <si>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</si>
  <si>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</si>
  <si>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</si>
  <si>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</si>
  <si>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</si>
  <si>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</si>
  <si>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</si>
  <si>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</si>
  <si>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</si>
  <si>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</si>
  <si>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</si>
  <si>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</si>
  <si>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</si>
  <si>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</si>
  <si>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</si>
  <si>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</si>
  <si>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</si>
  <si>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</si>
  <si>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</si>
  <si>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</si>
  <si>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</si>
  <si>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</si>
  <si>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</si>
  <si>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</si>
  <si>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</si>
  <si>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</si>
  <si>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</si>
  <si>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</si>
  <si>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</si>
  <si>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</si>
  <si>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</si>
  <si>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</si>
  <si>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</si>
  <si>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</si>
  <si>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</si>
  <si>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</si>
  <si>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</si>
  <si>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</si>
  <si>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</si>
  <si>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</si>
  <si>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</si>
  <si>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</si>
  <si>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</si>
  <si>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</si>
  <si>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</si>
  <si>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</si>
  <si>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</si>
  <si>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</si>
  <si>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</si>
  <si>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</si>
  <si>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</si>
  <si>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</si>
  <si>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</si>
  <si>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</si>
  <si>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</si>
  <si>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</si>
  <si>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</si>
  <si>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</si>
  <si>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</si>
  <si>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</si>
  <si>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</si>
  <si>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</si>
  <si>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</si>
  <si>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</si>
  <si>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</si>
  <si>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</si>
  <si>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</si>
  <si>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</si>
  <si>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</si>
  <si>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</si>
  <si>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</si>
  <si>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</si>
  <si>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</si>
  <si>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</si>
  <si>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</si>
  <si>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</si>
  <si>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</si>
  <si>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</si>
  <si>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</si>
  <si>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</si>
  <si>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</si>
  <si>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</si>
  <si>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</si>
  <si>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</si>
  <si>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</si>
  <si>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</si>
  <si>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</si>
  <si>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</si>
  <si>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</si>
  <si>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</si>
  <si>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</si>
  <si>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</si>
  <si>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</si>
  <si>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</si>
  <si>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</si>
  <si>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</si>
  <si>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</si>
  <si>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</si>
  <si>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</si>
  <si>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</si>
  <si>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</si>
  <si>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</si>
  <si>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</si>
  <si>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</si>
  <si>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</si>
  <si>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</si>
  <si>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</si>
  <si>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</si>
  <si>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</si>
  <si>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</si>
  <si>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</si>
  <si>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</si>
  <si>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</si>
  <si>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</si>
  <si>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</si>
  <si>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</si>
  <si>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</si>
  <si>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</si>
  <si>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</si>
  <si>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</si>
  <si>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</si>
  <si>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</si>
  <si>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</si>
  <si>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</si>
  <si>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</si>
  <si>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</si>
  <si>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</si>
  <si>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</si>
  <si>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</si>
  <si>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</si>
  <si>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</si>
  <si>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</si>
  <si>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</si>
  <si>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</si>
  <si>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</si>
  <si>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</si>
  <si>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</si>
  <si>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</si>
  <si>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</si>
  <si>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</si>
  <si>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</si>
  <si>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</si>
  <si>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</si>
  <si>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</si>
  <si>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</si>
  <si>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</si>
  <si>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</si>
  <si>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</si>
  <si>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</si>
  <si>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</si>
  <si>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</si>
  <si>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</si>
  <si>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</si>
  <si>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</si>
  <si>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</si>
  <si>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</si>
  <si>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</si>
  <si>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</si>
  <si>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</si>
  <si>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</si>
  <si>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</si>
  <si>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</si>
  <si>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</si>
  <si>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</si>
  <si>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</si>
  <si>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</si>
  <si>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</si>
  <si>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</si>
  <si>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</si>
  <si>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</si>
  <si>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</si>
  <si>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</si>
  <si>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</si>
  <si>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</si>
  <si>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</si>
  <si>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</si>
  <si>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</si>
  <si>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</si>
  <si>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</si>
  <si>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</si>
  <si>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</si>
  <si>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</si>
  <si>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</si>
  <si>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</si>
  <si>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</si>
  <si>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</si>
  <si>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</si>
  <si>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</si>
  <si>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</si>
  <si>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</si>
  <si>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</si>
  <si>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</si>
  <si>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</si>
  <si>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</si>
  <si>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</si>
  <si>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</si>
  <si>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</si>
  <si>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</si>
  <si>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</si>
  <si>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</si>
  <si>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</si>
  <si>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</si>
  <si>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</si>
  <si>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</si>
  <si>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</si>
  <si>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</si>
  <si>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</si>
  <si>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</si>
  <si>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</si>
  <si>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</si>
  <si>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</si>
  <si>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</si>
  <si>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</si>
  <si>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</si>
  <si>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</si>
  <si>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</si>
  <si>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</si>
  <si>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</si>
  <si>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</si>
  <si>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</si>
  <si>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</si>
  <si>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</si>
  <si>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</si>
  <si>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</si>
  <si>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</si>
  <si>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</si>
  <si>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</si>
  <si>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</si>
  <si>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</si>
  <si>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</si>
  <si>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</si>
  <si>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</si>
  <si>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</si>
  <si>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</si>
  <si>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</si>
  <si>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</si>
  <si>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</si>
  <si>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</si>
  <si>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</si>
  <si>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</si>
  <si>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</si>
  <si>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</si>
  <si>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</si>
  <si>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</si>
  <si>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</si>
  <si>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</si>
  <si>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</si>
  <si>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</si>
  <si>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</si>
  <si>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</si>
  <si>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</si>
  <si>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</si>
  <si>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</si>
  <si>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</si>
  <si>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</si>
  <si>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</si>
  <si>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</si>
  <si>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</si>
  <si>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</si>
  <si>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</si>
  <si>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</si>
  <si>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</si>
  <si>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</si>
  <si>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</si>
  <si>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</si>
  <si>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</si>
  <si>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</si>
  <si>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</si>
  <si>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</si>
  <si>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</si>
  <si>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</si>
  <si>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</si>
  <si>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</si>
  <si>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</si>
  <si>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</si>
  <si>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</si>
  <si>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</si>
  <si>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</si>
  <si>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</si>
  <si>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</si>
  <si>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</si>
  <si>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</si>
  <si>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</si>
  <si>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</si>
  <si>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</si>
  <si>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</si>
  <si>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</si>
  <si>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</si>
  <si>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</si>
  <si>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</si>
  <si>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</si>
  <si>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</si>
  <si>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</si>
  <si>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</si>
  <si>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</si>
  <si>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</si>
  <si>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</si>
  <si>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</si>
  <si>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</si>
  <si>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</si>
  <si>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</si>
  <si>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</si>
  <si>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</si>
  <si>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</si>
  <si>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</si>
  <si>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</si>
  <si>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</si>
  <si>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</si>
  <si>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</si>
  <si>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</si>
  <si>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</si>
  <si>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</si>
  <si>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</si>
  <si>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</si>
  <si>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</si>
  <si>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</si>
  <si>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</si>
  <si>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</si>
  <si>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</si>
  <si>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</si>
  <si>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</si>
  <si>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</si>
  <si>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</si>
  <si>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</si>
  <si>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</si>
  <si>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</si>
  <si>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</si>
  <si>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</si>
  <si>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</si>
  <si>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</si>
  <si>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</si>
  <si>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</si>
  <si>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</si>
  <si>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</si>
  <si>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</si>
  <si>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</si>
  <si>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</si>
  <si>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</si>
  <si>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</si>
  <si>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</si>
  <si>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</si>
  <si>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</si>
  <si>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</si>
  <si>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</si>
  <si>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</si>
  <si>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</si>
  <si>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</si>
  <si>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</si>
  <si>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</si>
  <si>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</si>
  <si>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</si>
  <si>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</si>
  <si>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</si>
  <si>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</si>
  <si>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</si>
  <si>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</si>
  <si>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</si>
  <si>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</si>
  <si>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</si>
  <si>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</si>
  <si>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</si>
  <si>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</si>
  <si>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</si>
  <si>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</si>
  <si>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</si>
  <si>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</si>
  <si>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</si>
  <si>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</si>
  <si>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</si>
  <si>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</si>
  <si>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</si>
  <si>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</si>
  <si>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</si>
  <si>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</si>
  <si>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</si>
  <si>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</si>
  <si>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</si>
  <si>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</si>
  <si>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</si>
  <si>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</si>
  <si>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</si>
  <si>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</si>
  <si>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</si>
  <si>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</si>
  <si>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</si>
  <si>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</si>
  <si>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</si>
  <si>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</si>
  <si>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</si>
  <si>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</si>
  <si>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</si>
  <si>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</si>
  <si>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</si>
  <si>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</si>
  <si>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</si>
  <si>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</si>
  <si>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</si>
  <si>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</si>
  <si>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</si>
  <si>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</si>
  <si>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</si>
  <si>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</si>
  <si>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</si>
  <si>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</si>
  <si>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</si>
  <si>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</si>
  <si>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</si>
  <si>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</si>
  <si>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</si>
  <si>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</si>
  <si>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</si>
  <si>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</si>
  <si>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</si>
  <si>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</si>
  <si>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</si>
  <si>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</si>
  <si>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</si>
  <si>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</si>
  <si>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</si>
  <si>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</si>
  <si>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</si>
  <si>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</si>
  <si>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</si>
  <si>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</si>
  <si>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</si>
  <si>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</si>
  <si>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</si>
  <si>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</si>
  <si>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</si>
  <si>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</si>
  <si>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</si>
  <si>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</si>
  <si>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</si>
  <si>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</si>
  <si>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</si>
  <si>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</si>
  <si>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</si>
  <si>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</si>
  <si>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</si>
  <si>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</si>
  <si>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</si>
  <si>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</si>
  <si>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</si>
  <si>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</si>
  <si>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</si>
  <si>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</si>
  <si>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</si>
  <si>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</si>
  <si>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</si>
  <si>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</si>
  <si>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</si>
  <si>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</si>
  <si>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</si>
  <si>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</si>
  <si>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</si>
  <si>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</si>
  <si>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</si>
  <si>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</si>
  <si>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</si>
  <si>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</si>
  <si>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</si>
  <si>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</si>
  <si>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</si>
  <si>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</si>
  <si>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</si>
  <si>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</si>
  <si>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</si>
  <si>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</si>
  <si>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</si>
  <si>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</si>
  <si>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</si>
  <si>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</si>
  <si>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</si>
  <si>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</si>
  <si>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</si>
  <si>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</si>
  <si>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</si>
  <si>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</si>
  <si>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</si>
  <si>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</si>
  <si>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</si>
  <si>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</si>
  <si>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</si>
  <si>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</si>
  <si>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</si>
  <si>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</si>
  <si>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</si>
  <si>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</si>
  <si>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</si>
  <si>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</si>
  <si>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</si>
  <si>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</si>
  <si>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</si>
  <si>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</si>
  <si>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</si>
  <si>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</si>
  <si>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</si>
  <si>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</si>
  <si>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</si>
  <si>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</si>
  <si>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</si>
  <si>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</si>
  <si>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</si>
  <si>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</si>
  <si>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</si>
  <si>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</si>
  <si>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</si>
  <si>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</si>
  <si>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</si>
  <si>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</si>
  <si>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</si>
  <si>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</si>
  <si>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</si>
  <si>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</si>
  <si>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</si>
  <si>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</si>
  <si>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</si>
  <si>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</si>
  <si>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</si>
  <si>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</si>
  <si>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</si>
  <si>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</si>
  <si>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</si>
  <si>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</si>
  <si>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</si>
  <si>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</si>
  <si>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</si>
  <si>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</si>
  <si>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</si>
  <si>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</si>
  <si>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</si>
  <si>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</si>
  <si>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</si>
  <si>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</si>
  <si>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</si>
  <si>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</si>
  <si>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</si>
  <si>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</si>
  <si>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</si>
  <si>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</si>
  <si>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</si>
  <si>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</si>
  <si>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</si>
  <si>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</si>
  <si>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</si>
  <si>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</si>
  <si>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</si>
  <si>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</si>
  <si>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</si>
  <si>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</si>
  <si>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</si>
  <si>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</si>
  <si>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</si>
  <si>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</si>
  <si>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</si>
  <si>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</si>
  <si>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</si>
  <si>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</si>
  <si>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</si>
  <si>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</si>
  <si>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</si>
  <si>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</si>
  <si>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</si>
  <si>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</si>
  <si>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</si>
  <si>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</si>
  <si>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</si>
  <si>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</si>
  <si>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</si>
  <si>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</si>
  <si>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</si>
  <si>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</si>
  <si>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</si>
  <si>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</si>
  <si>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</si>
  <si>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</si>
  <si>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</si>
  <si>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</si>
  <si>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</si>
  <si>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</si>
  <si>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</si>
  <si>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</si>
  <si>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</si>
  <si>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</si>
  <si>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</si>
  <si>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</si>
  <si>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</si>
  <si>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</si>
  <si>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</si>
  <si>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</si>
  <si>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</si>
  <si>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</si>
  <si>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</si>
  <si>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</si>
  <si>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</si>
  <si>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</si>
  <si>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</si>
  <si>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</si>
  <si>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</si>
  <si>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</si>
  <si>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</si>
  <si>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</si>
  <si>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</si>
  <si>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</si>
  <si>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</si>
  <si>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</si>
  <si>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</si>
  <si>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</si>
  <si>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</si>
  <si>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</si>
  <si>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</si>
  <si>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</si>
  <si>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</si>
  <si>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</si>
  <si>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</si>
  <si>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</si>
  <si>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</si>
  <si>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</si>
  <si>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</si>
  <si>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</si>
  <si>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</si>
  <si>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</si>
  <si>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</si>
  <si>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</si>
  <si>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</si>
  <si>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</si>
  <si>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</si>
  <si>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</si>
  <si>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</si>
  <si>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</si>
  <si>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</si>
  <si>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</si>
  <si>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</si>
  <si>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</si>
  <si>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</si>
  <si>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</si>
  <si>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</si>
  <si>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</si>
  <si>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</si>
  <si>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</si>
  <si>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</si>
  <si>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</si>
  <si>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</si>
  <si>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</si>
  <si>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</si>
  <si>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</si>
  <si>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</si>
  <si>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</si>
  <si>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</si>
  <si>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</si>
  <si>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</si>
  <si>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</si>
  <si>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</si>
  <si>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</si>
  <si>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</si>
  <si>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</si>
  <si>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</si>
  <si>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</si>
  <si>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</si>
  <si>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</si>
  <si>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</si>
  <si>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</si>
  <si>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</si>
  <si>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</si>
  <si>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</si>
  <si>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</si>
  <si>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</si>
  <si>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</si>
  <si>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</si>
  <si>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</si>
  <si>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</si>
  <si>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</si>
  <si>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</si>
  <si>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</si>
  <si>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</si>
  <si>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</si>
  <si>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</si>
  <si>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</si>
  <si>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</si>
  <si>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</si>
  <si>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</si>
  <si>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</si>
  <si>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</si>
  <si>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</si>
  <si>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</si>
  <si>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</si>
  <si>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</si>
  <si>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</si>
  <si>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</si>
  <si>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</si>
  <si>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</si>
  <si>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</si>
  <si>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</si>
  <si>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</si>
  <si>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</si>
  <si>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</si>
  <si>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</si>
  <si>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</si>
  <si>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</si>
  <si>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</si>
  <si>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</si>
  <si>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</si>
  <si>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</si>
  <si>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</si>
  <si>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</si>
  <si>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</si>
  <si>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</si>
  <si>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</si>
  <si>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</si>
  <si>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</si>
  <si>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</si>
  <si>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</si>
  <si>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</si>
  <si>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</si>
  <si>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</si>
  <si>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</si>
  <si>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</si>
  <si>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</si>
  <si>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</si>
  <si>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</si>
  <si>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</si>
  <si>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</si>
  <si>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</si>
  <si>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</si>
  <si>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</si>
  <si>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</si>
  <si>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</si>
  <si>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</si>
  <si>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</si>
  <si>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</si>
  <si>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</si>
  <si>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</si>
  <si>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</si>
  <si>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</si>
  <si>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</si>
  <si>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</si>
  <si>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</si>
  <si>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</si>
  <si>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</si>
  <si>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</si>
  <si>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</si>
  <si>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</si>
  <si>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</si>
  <si>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</si>
  <si>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</si>
  <si>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</si>
  <si>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</si>
  <si>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</si>
  <si>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</si>
  <si>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</si>
  <si>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</si>
  <si>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</si>
  <si>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</si>
  <si>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</si>
  <si>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</si>
  <si>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</si>
  <si>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</si>
  <si>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</si>
  <si>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</si>
  <si>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</si>
  <si>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</si>
  <si>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</si>
  <si>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</si>
  <si>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</si>
  <si>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</si>
  <si>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</si>
  <si>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</si>
  <si>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</si>
  <si>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</si>
  <si>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</si>
  <si>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</si>
  <si>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</si>
  <si>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</si>
  <si>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</si>
  <si>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</si>
  <si>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</si>
  <si>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</si>
  <si>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</si>
  <si>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</si>
  <si>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</si>
  <si>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</si>
  <si>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</si>
  <si>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</si>
  <si>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</si>
  <si>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</si>
  <si>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</si>
  <si>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</si>
  <si>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</si>
  <si>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</si>
  <si>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</si>
  <si>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</si>
  <si>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</si>
  <si>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</si>
  <si>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</si>
  <si>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</si>
  <si>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</si>
  <si>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</si>
  <si>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</si>
  <si>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</si>
  <si>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</si>
  <si>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</si>
  <si>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</si>
  <si>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</si>
  <si>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</si>
  <si>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</si>
  <si>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</si>
  <si>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</si>
  <si>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</si>
  <si>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</si>
  <si>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</si>
  <si>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</si>
  <si>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</si>
  <si>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</si>
  <si>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</si>
  <si>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</si>
  <si>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</si>
  <si>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</si>
  <si>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</si>
  <si>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</si>
  <si>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</si>
  <si>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</si>
  <si>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</si>
  <si>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</si>
  <si>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</si>
  <si>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</si>
  <si>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</si>
  <si>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</si>
  <si>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</si>
  <si>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</si>
  <si>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</si>
  <si>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</si>
  <si>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</si>
  <si>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</si>
  <si>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</si>
  <si>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</si>
  <si>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</si>
  <si>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</si>
  <si>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</si>
  <si>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</si>
  <si>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</si>
  <si>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</si>
  <si>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</si>
  <si>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</si>
  <si>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</si>
  <si>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</si>
  <si>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</si>
  <si>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</si>
  <si>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</si>
  <si>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</si>
  <si>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</si>
  <si>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</si>
  <si>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</si>
  <si>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</si>
  <si>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</si>
  <si>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</si>
  <si>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</si>
  <si>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</si>
  <si>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</si>
  <si>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</si>
  <si>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</si>
  <si>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</si>
  <si>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</si>
  <si>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</si>
  <si>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</si>
  <si>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</si>
  <si>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</si>
  <si>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</si>
  <si>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</si>
  <si>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</si>
  <si>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</si>
  <si>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</si>
  <si>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</si>
  <si>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</si>
  <si>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</si>
  <si>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</si>
  <si>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</si>
  <si>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</si>
  <si>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</si>
  <si>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</si>
  <si>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</si>
  <si>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</si>
  <si>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</si>
  <si>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</si>
  <si>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</si>
  <si>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</si>
  <si>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</si>
  <si>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</si>
  <si>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</si>
  <si>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</si>
  <si>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</si>
  <si>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</si>
  <si>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</si>
  <si>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</si>
  <si>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</si>
  <si>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</si>
  <si>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</si>
  <si>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</si>
  <si>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</si>
  <si>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</si>
  <si>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</si>
  <si>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</si>
  <si>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</si>
  <si>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</si>
  <si>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</si>
  <si>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</si>
  <si>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</si>
  <si>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</si>
  <si>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</si>
  <si>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</si>
  <si>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</si>
  <si>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</si>
  <si>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</si>
  <si>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</si>
  <si>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</si>
  <si>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</si>
  <si>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</si>
  <si>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</si>
  <si>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</si>
  <si>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</si>
  <si>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</si>
  <si>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</si>
  <si>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</si>
  <si>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</si>
  <si>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</si>
  <si>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</si>
  <si>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</si>
  <si>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</si>
  <si>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</si>
  <si>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</si>
  <si>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</si>
  <si>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</si>
  <si>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</si>
  <si>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</si>
  <si>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</si>
  <si>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</si>
  <si>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</si>
  <si>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</si>
  <si>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</si>
  <si>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</si>
  <si>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</si>
  <si>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</si>
  <si>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</si>
  <si>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</si>
  <si>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</si>
  <si>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</si>
  <si>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</si>
  <si>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</si>
  <si>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</si>
  <si>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</si>
  <si>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</si>
  <si>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</si>
  <si>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</si>
  <si>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</si>
  <si>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</si>
  <si>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</si>
  <si>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</si>
  <si>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</si>
  <si>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</si>
  <si>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</si>
  <si>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</si>
  <si>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</si>
  <si>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</si>
  <si>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</si>
  <si>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</si>
  <si>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</si>
  <si>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</si>
  <si>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</si>
  <si>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</si>
  <si>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</si>
  <si>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</si>
  <si>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</si>
  <si>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</si>
  <si>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</si>
  <si>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</si>
  <si>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</si>
  <si>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</si>
  <si>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</si>
  <si>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</si>
  <si>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</si>
  <si>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</si>
  <si>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</si>
  <si>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</si>
  <si>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</si>
  <si>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</si>
  <si>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</si>
  <si>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</si>
  <si>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</si>
  <si>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</si>
  <si>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</si>
  <si>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</si>
  <si>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</si>
  <si>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</si>
  <si>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</si>
  <si>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</si>
  <si>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</si>
  <si>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</si>
  <si>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</si>
  <si>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</si>
  <si>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</si>
  <si>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</si>
  <si>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</si>
  <si>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</si>
  <si>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</si>
  <si>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</si>
  <si>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</si>
  <si>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</si>
  <si>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</si>
  <si>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</si>
  <si>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</si>
  <si>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</si>
  <si>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</si>
  <si>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</si>
  <si>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</si>
  <si>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</si>
  <si>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</si>
  <si>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</si>
  <si>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</si>
  <si>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</si>
  <si>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</si>
  <si>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</si>
  <si>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</si>
  <si>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</si>
  <si>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</si>
  <si>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</si>
  <si>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</si>
  <si>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</si>
  <si>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</si>
  <si>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</si>
  <si>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</si>
  <si>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</si>
  <si>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</si>
  <si>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</si>
  <si>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</si>
  <si>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</si>
  <si>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</si>
  <si>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</si>
  <si>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</si>
  <si>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</si>
  <si>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</si>
  <si>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</si>
  <si>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</si>
  <si>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</si>
  <si>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</si>
  <si>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</si>
  <si>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</si>
  <si>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</si>
  <si>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</si>
  <si>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</si>
  <si>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</si>
  <si>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</si>
  <si>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</si>
  <si>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</si>
  <si>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</si>
  <si>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</si>
  <si>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</si>
  <si>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</si>
  <si>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</si>
  <si>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</si>
  <si>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</si>
  <si>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</si>
  <si>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</si>
  <si>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</si>
  <si>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</si>
  <si>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</si>
  <si>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</si>
  <si>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</si>
  <si>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</si>
  <si>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</si>
  <si>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</si>
  <si>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</si>
  <si>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</si>
  <si>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</si>
  <si>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</si>
  <si>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</si>
  <si>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</si>
  <si>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</si>
  <si>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</si>
  <si>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</si>
  <si>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</si>
  <si>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</si>
  <si>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</si>
  <si>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</si>
  <si>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</si>
  <si>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</si>
  <si>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</si>
  <si>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</si>
  <si>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</si>
  <si>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</si>
  <si>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</si>
  <si>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</si>
  <si>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</si>
  <si>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</si>
  <si>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</si>
  <si>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</si>
  <si>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</si>
  <si>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</si>
  <si>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</si>
  <si>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</si>
  <si>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</si>
  <si>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</si>
  <si>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</si>
  <si>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</si>
  <si>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</si>
  <si>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</si>
  <si>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</si>
  <si>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</si>
  <si>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</si>
  <si>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</si>
  <si>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</si>
  <si>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</si>
  <si>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</si>
  <si>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</si>
  <si>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</si>
  <si>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</si>
  <si>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</si>
  <si>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</si>
  <si>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</si>
  <si>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</si>
  <si>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</si>
  <si>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</si>
  <si>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</si>
  <si>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</si>
  <si>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</si>
  <si>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</si>
  <si>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</si>
  <si>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</si>
  <si>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</si>
  <si>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</si>
  <si>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</si>
  <si>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</si>
  <si>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</si>
  <si>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</si>
  <si>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</si>
  <si>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</si>
  <si>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</si>
  <si>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</si>
  <si>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</si>
  <si>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</si>
  <si>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</si>
  <si>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</si>
  <si>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</si>
  <si>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</si>
  <si>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</si>
  <si>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</si>
  <si>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</si>
  <si>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</si>
  <si>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</si>
  <si>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</si>
  <si>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</si>
  <si>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</si>
  <si>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</si>
  <si>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</si>
  <si>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</si>
  <si>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</si>
  <si>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</si>
  <si>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</si>
  <si>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</si>
  <si>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</si>
  <si>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</si>
  <si>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</si>
  <si>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</si>
  <si>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</si>
  <si>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</si>
  <si>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</si>
  <si>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</si>
  <si>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</si>
  <si>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</si>
  <si>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</si>
  <si>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</si>
  <si>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</si>
  <si>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</si>
  <si>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</si>
  <si>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</si>
  <si>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</si>
  <si>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</si>
  <si>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</si>
  <si>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</si>
  <si>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</si>
  <si>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</si>
  <si>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</si>
  <si>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</si>
  <si>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</si>
  <si>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</si>
  <si>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</si>
  <si>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</si>
  <si>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</si>
  <si>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</si>
  <si>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</si>
  <si>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</si>
  <si>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</si>
  <si>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</si>
  <si>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</si>
  <si>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</si>
  <si>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</si>
  <si>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</si>
  <si>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</si>
  <si>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</si>
  <si>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</si>
  <si>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</si>
  <si>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</si>
  <si>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</si>
  <si>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</si>
  <si>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</si>
  <si>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</si>
  <si>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</si>
  <si>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</si>
  <si>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</si>
  <si>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</si>
  <si>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</si>
  <si>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</si>
  <si>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</si>
  <si>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</si>
  <si>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</si>
  <si>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</si>
  <si>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</si>
  <si>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</si>
  <si>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</si>
  <si>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</si>
  <si>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</si>
  <si>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</si>
  <si>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</si>
  <si>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</si>
  <si>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</si>
  <si>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</si>
  <si>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</si>
  <si>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</si>
  <si>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</si>
  <si>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</si>
  <si>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</si>
  <si>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</si>
  <si>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</si>
  <si>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</si>
  <si>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</si>
  <si>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</si>
  <si>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</si>
  <si>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</si>
  <si>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</si>
  <si>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</si>
  <si>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</si>
  <si>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</si>
  <si>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</si>
  <si>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</si>
  <si>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</si>
  <si>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</si>
  <si>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</si>
  <si>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</si>
  <si>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</si>
  <si>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</si>
  <si>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</si>
  <si>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</si>
  <si>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</si>
  <si>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</si>
  <si>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</si>
  <si>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</si>
  <si>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</si>
  <si>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</si>
  <si>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</si>
  <si>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</si>
  <si>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</si>
  <si>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</si>
  <si>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</si>
  <si>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</si>
  <si>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</si>
  <si>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</si>
  <si>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</si>
  <si>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</si>
  <si>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</si>
  <si>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</si>
  <si>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</si>
  <si>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</si>
  <si>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</si>
  <si>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</si>
  <si>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</si>
  <si>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</si>
  <si>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</si>
  <si>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</si>
  <si>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</si>
  <si>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</si>
  <si>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</si>
  <si>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</si>
  <si>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</si>
  <si>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</si>
  <si>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</si>
  <si>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</si>
  <si>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</si>
  <si>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</si>
  <si>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</si>
  <si>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</si>
  <si>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</si>
  <si>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</si>
  <si>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</si>
  <si>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</si>
  <si>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</si>
  <si>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</si>
  <si>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</si>
  <si>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</si>
  <si>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</si>
  <si>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</si>
  <si>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</si>
  <si>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</si>
  <si>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</si>
  <si>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</si>
  <si>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</si>
  <si>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</si>
  <si>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</si>
  <si>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</si>
  <si>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</si>
  <si>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</si>
  <si>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</si>
  <si>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</si>
  <si>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</si>
  <si>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</si>
  <si>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</si>
  <si>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</si>
  <si>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</si>
  <si>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</si>
  <si>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</si>
  <si>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</si>
  <si>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</si>
  <si>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</si>
  <si>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</si>
  <si>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</si>
  <si>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</si>
  <si>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</si>
  <si>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</si>
  <si>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</si>
  <si>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</si>
  <si>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</si>
  <si>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</si>
  <si>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</si>
  <si>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</si>
  <si>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</si>
  <si>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</si>
  <si>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</si>
  <si>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</si>
  <si>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</si>
  <si>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</si>
  <si>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</si>
  <si>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</si>
  <si>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</si>
  <si>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</si>
  <si>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</si>
  <si>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</si>
  <si>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</si>
  <si>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</si>
  <si>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</si>
  <si>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</si>
  <si>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</si>
  <si>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</si>
  <si>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</si>
  <si>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</si>
  <si>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</si>
  <si>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</si>
  <si>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</si>
  <si>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</si>
  <si>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</si>
  <si>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</si>
  <si>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</si>
  <si>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</si>
  <si>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</si>
  <si>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</si>
  <si>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</si>
  <si>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</si>
  <si>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</si>
  <si>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</si>
  <si>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</si>
  <si>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</si>
  <si>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</si>
  <si>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</si>
  <si>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</si>
  <si>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</si>
  <si>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</si>
  <si>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</si>
  <si>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</si>
  <si>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</si>
  <si>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</si>
  <si>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</si>
  <si>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</si>
  <si>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</si>
  <si>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</si>
  <si>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</si>
  <si>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</si>
  <si>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</si>
  <si>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</si>
  <si>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</si>
  <si>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</si>
  <si>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</si>
  <si>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</si>
  <si>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</si>
  <si>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</si>
  <si>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</si>
  <si>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</si>
  <si>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</si>
  <si>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</si>
  <si>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</si>
  <si>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</si>
  <si>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</si>
  <si>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</si>
  <si>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</si>
  <si>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</si>
  <si>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</si>
  <si>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</si>
  <si>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</si>
  <si>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</si>
  <si>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</si>
  <si>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</si>
  <si>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</si>
  <si>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</si>
  <si>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</si>
  <si>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</si>
  <si>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</si>
  <si>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</si>
  <si>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</si>
  <si>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</si>
  <si>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</si>
  <si>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</si>
  <si>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</si>
  <si>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</si>
  <si>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</si>
  <si>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</si>
  <si>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</si>
  <si>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</si>
  <si>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</si>
  <si>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</si>
  <si>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</si>
  <si>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</si>
  <si>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</si>
  <si>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</si>
  <si>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</si>
  <si>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</si>
  <si>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</si>
  <si>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</si>
  <si>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</si>
  <si>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</si>
  <si>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</si>
  <si>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</si>
  <si>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</si>
  <si>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</si>
  <si>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</si>
  <si>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</si>
  <si>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</si>
  <si>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</si>
  <si>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</si>
  <si>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</si>
  <si>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</si>
  <si>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</si>
  <si>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</si>
  <si>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</si>
  <si>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</si>
  <si>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</si>
  <si>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</si>
  <si>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</si>
  <si>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</si>
  <si>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</si>
  <si>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</si>
  <si>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</si>
  <si>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</si>
  <si>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</si>
  <si>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</si>
  <si>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</si>
  <si>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</si>
  <si>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</si>
  <si>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</si>
  <si>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</si>
  <si>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</si>
  <si>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</si>
  <si>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</si>
  <si>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</si>
  <si>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</si>
  <si>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</si>
  <si>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</si>
  <si>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</si>
  <si>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</si>
  <si>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</si>
  <si>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</si>
  <si>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</si>
  <si>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</si>
  <si>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</si>
  <si>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</si>
  <si>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</si>
  <si>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</si>
  <si>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</si>
  <si>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</si>
  <si>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</si>
  <si>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</si>
  <si>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</si>
  <si>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</si>
  <si>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</si>
  <si>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</si>
  <si>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</si>
  <si>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</si>
  <si>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</si>
  <si>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</si>
  <si>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</si>
  <si>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</si>
  <si>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</si>
  <si>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</si>
  <si>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</si>
  <si>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</si>
  <si>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</si>
  <si>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</si>
  <si>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</si>
  <si>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</si>
  <si>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</si>
  <si>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</si>
  <si>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</si>
  <si>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</si>
  <si>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</si>
  <si>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</si>
  <si>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</si>
  <si>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</si>
  <si>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</si>
  <si>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</si>
  <si>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</si>
  <si>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</si>
  <si>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</si>
  <si>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</si>
  <si>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</si>
  <si>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</si>
  <si>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</si>
  <si>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</si>
  <si>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</si>
  <si>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</si>
  <si>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</si>
  <si>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</si>
  <si>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</si>
  <si>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</si>
  <si>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</si>
  <si>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</si>
  <si>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</si>
  <si>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</si>
  <si>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</si>
  <si>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</si>
  <si>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</si>
  <si>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</si>
  <si>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</si>
  <si>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</si>
  <si>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</si>
  <si>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</si>
  <si>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</si>
  <si>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</si>
  <si>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</si>
  <si>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</si>
  <si>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</si>
  <si>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</si>
  <si>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</si>
  <si>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</si>
  <si>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</si>
  <si>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</si>
  <si>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</si>
  <si>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</si>
  <si>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</si>
  <si>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</si>
  <si>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</si>
  <si>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</si>
  <si>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</si>
  <si>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</si>
  <si>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</si>
  <si>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</si>
  <si>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</si>
  <si>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</si>
  <si>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</si>
  <si>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</si>
  <si>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</si>
  <si>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</si>
  <si>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</si>
  <si>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</si>
  <si>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</si>
  <si>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</si>
  <si>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</si>
  <si>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</si>
  <si>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</si>
  <si>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</si>
  <si>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</si>
  <si>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</si>
  <si>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</si>
  <si>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</si>
  <si>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</si>
  <si>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</si>
  <si>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</si>
  <si>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</si>
  <si>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</si>
  <si>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</si>
  <si>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</si>
  <si>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</si>
  <si>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</si>
  <si>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</si>
  <si>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</si>
  <si>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</si>
  <si>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</si>
  <si>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</si>
  <si>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</si>
  <si>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</si>
  <si>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</si>
  <si>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</si>
  <si>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</si>
  <si>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</si>
  <si>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</si>
  <si>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</si>
  <si>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</si>
  <si>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</si>
  <si>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</si>
  <si>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</si>
  <si>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</si>
  <si>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</si>
  <si>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</si>
  <si>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</si>
  <si>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</si>
  <si>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</si>
  <si>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</si>
  <si>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</si>
  <si>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</si>
  <si>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</si>
  <si>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</si>
  <si>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</si>
  <si>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</si>
  <si>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</si>
  <si>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</si>
  <si>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</si>
  <si>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</si>
  <si>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</si>
  <si>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</si>
  <si>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</si>
  <si>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</si>
  <si>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</si>
  <si>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</si>
  <si>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</si>
  <si>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</si>
  <si>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</si>
  <si>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</si>
  <si>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</si>
  <si>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</si>
  <si>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</si>
  <si>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</si>
  <si>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</si>
  <si>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</si>
  <si>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</si>
  <si>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</si>
  <si>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</si>
  <si>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</si>
  <si>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</si>
  <si>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</si>
  <si>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</si>
  <si>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</si>
  <si>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</si>
  <si>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</si>
  <si>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</si>
  <si>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</si>
  <si>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</si>
  <si>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</si>
  <si>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</si>
  <si>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</si>
  <si>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</si>
  <si>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</si>
  <si>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</si>
  <si>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</si>
  <si>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</si>
  <si>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</si>
  <si>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</si>
  <si>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</si>
  <si>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</si>
  <si>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</si>
  <si>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</si>
  <si>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</si>
  <si>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</si>
  <si>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</si>
  <si>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</si>
  <si>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</si>
  <si>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</si>
  <si>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</si>
  <si>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</si>
  <si>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</si>
  <si>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</si>
  <si>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</si>
  <si>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</si>
  <si>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</si>
  <si>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</si>
  <si>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</si>
  <si>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</si>
  <si>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</si>
  <si>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</si>
  <si>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</si>
  <si>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</si>
  <si>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</si>
  <si>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</si>
  <si>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</si>
  <si>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</si>
  <si>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</si>
  <si>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</si>
  <si>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</si>
  <si>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</si>
  <si>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</si>
  <si>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</si>
  <si>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</si>
  <si>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</si>
  <si>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</si>
  <si>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</si>
  <si>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</si>
  <si>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</si>
  <si>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</si>
  <si>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</si>
  <si>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</si>
  <si>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</si>
  <si>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</si>
  <si>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</si>
  <si>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</si>
  <si>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</si>
  <si>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</si>
  <si>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</si>
  <si>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</si>
  <si>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</si>
  <si>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</si>
  <si>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</si>
  <si>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</si>
  <si>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</si>
  <si>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</si>
  <si>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</si>
  <si>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</si>
  <si>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</si>
  <si>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</si>
  <si>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</si>
  <si>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</si>
  <si>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</si>
  <si>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</si>
  <si>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</si>
  <si>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</si>
  <si>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</si>
  <si>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</si>
  <si>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</si>
  <si>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</si>
  <si>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</si>
  <si>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</si>
  <si>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</si>
  <si>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</si>
  <si>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</si>
  <si>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</si>
  <si>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</si>
  <si>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</si>
  <si>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</si>
  <si>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</si>
  <si>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</si>
  <si>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</si>
  <si>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</si>
  <si>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</si>
  <si>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</si>
  <si>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</si>
  <si>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</si>
  <si>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</si>
  <si>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</si>
  <si>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</si>
  <si>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</si>
  <si>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</si>
  <si>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</si>
  <si>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</si>
  <si>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</si>
  <si>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</si>
  <si>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</si>
  <si>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</si>
  <si>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</si>
  <si>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</si>
  <si>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</si>
  <si>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</si>
  <si>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</si>
  <si>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</si>
  <si>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</si>
  <si>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</si>
  <si>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</si>
  <si>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</si>
  <si>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</si>
  <si>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</si>
  <si>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</si>
  <si>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</si>
  <si>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</si>
  <si>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</si>
  <si>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</si>
  <si>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</si>
  <si>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</si>
  <si>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</si>
  <si>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</si>
  <si>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</si>
  <si>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</si>
  <si>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</si>
  <si>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</si>
  <si>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</si>
  <si>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</si>
  <si>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</si>
  <si>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</si>
  <si>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</si>
  <si>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</si>
  <si>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</si>
  <si>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</si>
  <si>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</si>
  <si>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</si>
  <si>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</si>
  <si>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</si>
  <si>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</si>
  <si>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</si>
  <si>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</si>
  <si>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</si>
  <si>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</si>
  <si>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</si>
  <si>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</si>
  <si>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</si>
  <si>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</si>
  <si>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</si>
  <si>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</si>
  <si>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</si>
  <si>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</si>
  <si>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</si>
  <si>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</si>
  <si>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</si>
  <si>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</si>
  <si>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</si>
  <si>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</si>
  <si>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</si>
  <si>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</si>
  <si>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</si>
  <si>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</si>
  <si>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</si>
  <si>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</si>
  <si>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</si>
  <si>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</si>
  <si>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</si>
  <si>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</si>
  <si>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</si>
  <si>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</si>
  <si>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</si>
  <si>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</si>
  <si>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</si>
  <si>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</si>
  <si>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</si>
  <si>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</si>
  <si>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</si>
  <si>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</si>
  <si>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</si>
  <si>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</si>
  <si>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</si>
  <si>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</si>
  <si>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</si>
  <si>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</si>
  <si>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</si>
  <si>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</si>
  <si>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</si>
  <si>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</si>
  <si>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</si>
  <si>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</si>
  <si>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</si>
  <si>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</si>
  <si>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</si>
  <si>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</si>
  <si>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</si>
  <si>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</si>
  <si>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</si>
  <si>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</si>
  <si>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</si>
  <si>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</si>
  <si>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</si>
  <si>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</si>
  <si>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</si>
  <si>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</si>
  <si>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</si>
  <si>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</si>
  <si>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</si>
  <si>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</si>
  <si>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</si>
  <si>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</si>
  <si>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</si>
  <si>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</si>
  <si>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</si>
  <si>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</si>
  <si>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</si>
  <si>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</si>
  <si>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</si>
  <si>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</si>
  <si>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</si>
  <si>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</si>
  <si>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</si>
  <si>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</si>
  <si>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</si>
  <si>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</si>
  <si>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</si>
  <si>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</si>
  <si>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</si>
  <si>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</si>
  <si>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</si>
  <si>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</si>
  <si>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</si>
  <si>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</si>
  <si>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</si>
  <si>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</si>
  <si>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</si>
  <si>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</si>
  <si>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</si>
  <si>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</si>
  <si>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</si>
  <si>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</si>
  <si>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</si>
  <si>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</si>
  <si>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</si>
  <si>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</si>
  <si>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</si>
  <si>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</si>
  <si>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</si>
  <si>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</si>
  <si>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</si>
  <si>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</si>
  <si>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</si>
  <si>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</si>
  <si>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</si>
  <si>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</si>
  <si>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</si>
  <si>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</si>
  <si>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</si>
  <si>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</si>
  <si>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</si>
  <si>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</si>
  <si>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</si>
  <si>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</si>
  <si>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</si>
  <si>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</si>
  <si>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</si>
  <si>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</si>
  <si>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</si>
  <si>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</si>
  <si>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</si>
  <si>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</si>
  <si>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</si>
  <si>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</si>
  <si>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</si>
  <si>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</si>
  <si>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</si>
  <si>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</si>
  <si>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</si>
  <si>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</si>
  <si>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</si>
  <si>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</si>
  <si>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</si>
  <si>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</si>
  <si>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</si>
  <si>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</si>
  <si>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</si>
  <si>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</si>
  <si>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</si>
  <si>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</si>
  <si>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</si>
  <si>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</si>
  <si>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</si>
  <si>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</si>
  <si>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</si>
  <si>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</si>
  <si>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</si>
  <si>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</si>
  <si>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</si>
  <si>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</si>
  <si>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</si>
  <si>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</si>
  <si>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</si>
  <si>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</si>
  <si>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</si>
  <si>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</si>
  <si>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</si>
  <si>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</si>
  <si>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</si>
  <si>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</si>
  <si>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</si>
  <si>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</si>
  <si>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</si>
  <si>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</si>
  <si>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</si>
  <si>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</si>
  <si>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</si>
  <si>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</si>
  <si>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</si>
  <si>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</si>
  <si>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</si>
  <si>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</si>
  <si>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</si>
  <si>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</si>
  <si>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</si>
  <si>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</si>
  <si>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</si>
  <si>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</si>
  <si>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</si>
  <si>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</si>
  <si>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</si>
  <si>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</si>
  <si>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</si>
  <si>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</si>
  <si>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</si>
  <si>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</si>
  <si>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</si>
  <si>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</si>
  <si>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</si>
  <si>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</si>
  <si>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</si>
  <si>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</si>
  <si>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</si>
  <si>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</si>
  <si>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</si>
  <si>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</si>
  <si>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</si>
  <si>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</si>
  <si>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</si>
  <si>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</si>
  <si>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</si>
  <si>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</si>
  <si>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</si>
  <si>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</si>
  <si>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</si>
  <si>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</si>
  <si>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</si>
  <si>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</si>
  <si>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</si>
  <si>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</si>
  <si>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</si>
  <si>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</si>
  <si>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</si>
  <si>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</si>
  <si>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</si>
  <si>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</si>
  <si>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</si>
  <si>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</si>
  <si>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</si>
  <si>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</si>
  <si>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</si>
  <si>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</si>
  <si>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</si>
  <si>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</si>
  <si>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</si>
  <si>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</si>
  <si>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</si>
  <si>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</si>
  <si>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</si>
  <si>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</si>
  <si>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</si>
  <si>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</si>
  <si>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</si>
  <si>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</si>
  <si>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</si>
  <si>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</si>
  <si>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</si>
  <si>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</si>
  <si>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</si>
  <si>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</si>
  <si>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</si>
  <si>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</si>
  <si>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</si>
  <si>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</si>
  <si>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</si>
  <si>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</si>
  <si>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</si>
  <si>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</si>
  <si>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</si>
  <si>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</si>
  <si>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</si>
  <si>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</si>
  <si>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</si>
  <si>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</si>
  <si>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</si>
  <si>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</si>
  <si>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</si>
  <si>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</si>
  <si>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</si>
  <si>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</si>
  <si>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</si>
  <si>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</si>
  <si>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</si>
  <si>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</si>
  <si>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</si>
  <si>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</si>
  <si>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</si>
  <si>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</si>
  <si>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</si>
  <si>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</si>
  <si>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</si>
  <si>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</si>
  <si>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</si>
  <si>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</si>
  <si>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</si>
  <si>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</si>
  <si>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</si>
  <si>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</si>
  <si>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</si>
  <si>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</si>
  <si>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</si>
  <si>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</si>
  <si>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</si>
  <si>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</si>
  <si>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</si>
  <si>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</si>
  <si>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</si>
  <si>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</si>
  <si>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</si>
  <si>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</si>
  <si>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</si>
  <si>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</si>
  <si>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</si>
  <si>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</si>
  <si>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</si>
  <si>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</si>
  <si>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</si>
  <si>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</si>
  <si>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</si>
  <si>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</si>
  <si>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</si>
  <si>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</si>
  <si>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</si>
  <si>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</si>
  <si>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</si>
  <si>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</si>
  <si>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</si>
  <si>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</si>
  <si>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</si>
  <si>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</si>
  <si>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</si>
  <si>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</si>
  <si>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</si>
  <si>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</si>
  <si>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</si>
  <si>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</si>
  <si>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</si>
  <si>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</si>
  <si>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</si>
  <si>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</si>
  <si>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</si>
  <si>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</si>
  <si>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</si>
  <si>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</si>
  <si>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</si>
  <si>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</si>
  <si>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</si>
  <si>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</si>
  <si>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</si>
  <si>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</si>
  <si>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</si>
  <si>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</si>
  <si>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</si>
  <si>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</si>
  <si>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</si>
  <si>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</si>
  <si>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</si>
  <si>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</si>
  <si>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</si>
  <si>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</si>
  <si>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</si>
  <si>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</si>
  <si>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</si>
  <si>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</si>
  <si>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</si>
  <si>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</si>
  <si>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</si>
  <si>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</si>
  <si>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</si>
  <si>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</si>
  <si>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</si>
  <si>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</si>
  <si>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</si>
  <si>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</si>
  <si>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</si>
  <si>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</si>
  <si>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</si>
  <si>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</si>
  <si>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</si>
  <si>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</si>
  <si>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</si>
  <si>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</si>
  <si>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</si>
  <si>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</si>
  <si>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</si>
  <si>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</si>
  <si>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</si>
  <si>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</si>
  <si>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</si>
  <si>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</si>
  <si>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</si>
  <si>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</si>
  <si>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</si>
  <si>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</si>
  <si>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</si>
  <si>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</si>
  <si>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</si>
  <si>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</si>
  <si>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</si>
  <si>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</si>
  <si>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</si>
  <si>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</si>
  <si>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</si>
  <si>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</si>
  <si>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</si>
  <si>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</si>
  <si>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</si>
  <si>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</si>
  <si>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</si>
  <si>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</si>
  <si>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</si>
  <si>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</si>
  <si>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</si>
  <si>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</si>
  <si>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</si>
  <si>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</si>
  <si>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</si>
  <si>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</si>
  <si>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</si>
  <si>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</si>
  <si>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</si>
  <si>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</si>
  <si>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</si>
  <si>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</si>
  <si>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</si>
  <si>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</si>
  <si>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</si>
  <si>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</si>
  <si>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</si>
  <si>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</si>
  <si>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</si>
  <si>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</si>
  <si>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</si>
  <si>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</si>
  <si>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</si>
  <si>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</si>
  <si>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</si>
  <si>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</si>
  <si>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</si>
  <si>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</si>
  <si>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</si>
  <si>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</si>
  <si>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</si>
  <si>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</si>
  <si>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</si>
  <si>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</si>
  <si>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</si>
  <si>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</si>
  <si>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</si>
  <si>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</si>
  <si>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</si>
  <si>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</si>
  <si>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</si>
  <si>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</si>
  <si>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</si>
  <si>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</si>
  <si>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</si>
  <si>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</si>
  <si>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</si>
  <si>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</si>
  <si>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</si>
  <si>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</si>
  <si>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</si>
  <si>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</si>
  <si>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</si>
  <si>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</si>
  <si>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</si>
  <si>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</si>
  <si>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</si>
  <si>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</si>
  <si>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</si>
  <si>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</si>
  <si>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</si>
  <si>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</si>
  <si>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</si>
  <si>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</si>
  <si>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</si>
  <si>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</si>
  <si>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</si>
  <si>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</si>
  <si>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</si>
  <si>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</si>
  <si>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</si>
  <si>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</si>
  <si>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</si>
  <si>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</si>
  <si>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</si>
  <si>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</si>
  <si>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</si>
  <si>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</si>
  <si>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</si>
  <si>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</si>
  <si>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</si>
  <si>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</si>
  <si>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</si>
  <si>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</si>
  <si>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</si>
  <si>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</si>
  <si>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</si>
  <si>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</si>
  <si>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</si>
  <si>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</si>
  <si>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</si>
  <si>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</si>
  <si>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</si>
  <si>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</si>
  <si>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</si>
  <si>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</si>
  <si>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</si>
  <si>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</si>
  <si>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</si>
  <si>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</si>
  <si>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</si>
  <si>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</si>
  <si>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</si>
  <si>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</si>
  <si>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</si>
  <si>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</si>
  <si>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</si>
  <si>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</si>
  <si>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</si>
  <si>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</si>
  <si>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</si>
  <si>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</si>
  <si>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</si>
  <si>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</si>
  <si>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</si>
  <si>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</si>
  <si>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</si>
  <si>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</si>
  <si>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</si>
  <si>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</si>
  <si>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</si>
  <si>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</si>
  <si>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</si>
  <si>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</si>
  <si>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</si>
  <si>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</si>
  <si>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</si>
  <si>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</si>
  <si>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</si>
  <si>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</si>
  <si>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</si>
  <si>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</si>
  <si>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</si>
  <si>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</si>
  <si>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</si>
  <si>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</si>
  <si>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</si>
  <si>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</si>
  <si>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</si>
  <si>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</si>
  <si>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</si>
  <si>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</si>
  <si>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</si>
  <si>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</si>
  <si>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</si>
  <si>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</si>
  <si>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</si>
  <si>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</si>
  <si>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</si>
  <si>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</si>
  <si>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</si>
  <si>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</si>
  <si>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</si>
  <si>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</si>
  <si>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</si>
  <si>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</si>
  <si>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</si>
  <si>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</si>
  <si>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</si>
  <si>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</si>
  <si>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</si>
  <si>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</si>
  <si>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</si>
  <si>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</si>
  <si>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</si>
  <si>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</si>
  <si>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</si>
  <si>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</si>
  <si>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</si>
  <si>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</si>
  <si>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</si>
  <si>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</si>
  <si>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</si>
  <si>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</si>
  <si>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</si>
  <si>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</si>
  <si>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</si>
  <si>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</si>
  <si>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</si>
  <si>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</si>
  <si>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</si>
  <si>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</si>
  <si>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</si>
  <si>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</si>
  <si>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</si>
  <si>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</si>
  <si>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</si>
  <si>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</si>
  <si>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</si>
  <si>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</si>
  <si>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</si>
  <si>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</si>
  <si>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</si>
  <si>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</si>
  <si>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</si>
  <si>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</si>
  <si>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</si>
  <si>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</si>
  <si>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</si>
  <si>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</si>
  <si>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</si>
  <si>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</si>
  <si>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</si>
  <si>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</si>
  <si>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</si>
  <si>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</si>
  <si>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</si>
  <si>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</si>
  <si>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</si>
  <si>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</si>
  <si>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</si>
  <si>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</si>
  <si>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</si>
  <si>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</si>
  <si>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</si>
  <si>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</si>
  <si>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</si>
  <si>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</si>
  <si>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</si>
  <si>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</si>
  <si>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</si>
  <si>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</si>
  <si>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</si>
  <si>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</si>
  <si>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</si>
  <si>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</si>
  <si>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</si>
  <si>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</si>
  <si>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</si>
  <si>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</si>
  <si>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</si>
  <si>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</si>
  <si>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</si>
  <si>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</si>
  <si>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</si>
  <si>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</si>
  <si>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</si>
  <si>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</si>
  <si>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</si>
  <si>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</si>
  <si>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</si>
  <si>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</si>
  <si>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</si>
  <si>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</si>
  <si>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</si>
  <si>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</si>
  <si>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</si>
  <si>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</si>
  <si>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</si>
  <si>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</si>
  <si>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</si>
  <si>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</si>
  <si>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</si>
  <si>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</si>
  <si>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</si>
  <si>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</si>
  <si>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</si>
  <si>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</si>
  <si>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</si>
  <si>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</si>
  <si>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</si>
  <si>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</si>
  <si>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</si>
  <si>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</si>
  <si>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</si>
  <si>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</si>
  <si>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</si>
  <si>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</si>
  <si>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</si>
  <si>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</si>
  <si>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</si>
  <si>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</si>
  <si>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</si>
  <si>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</si>
  <si>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</si>
  <si>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</si>
  <si>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</si>
  <si>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</si>
  <si>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</si>
  <si>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</si>
  <si>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</si>
  <si>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</si>
  <si>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</si>
  <si>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</si>
  <si>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</si>
  <si>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</si>
  <si>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</si>
  <si>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</si>
  <si>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</si>
  <si>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</si>
  <si>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</si>
  <si>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</si>
  <si>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</si>
  <si>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</si>
  <si>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</si>
  <si>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</si>
  <si>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</si>
  <si>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</si>
  <si>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</si>
  <si>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</si>
  <si>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</si>
  <si>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</si>
  <si>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</si>
  <si>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</si>
  <si>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</si>
  <si>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</si>
  <si>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</si>
  <si>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</si>
  <si>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</si>
  <si>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</si>
  <si>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</si>
  <si>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</si>
  <si>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</si>
  <si>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</si>
  <si>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</si>
  <si>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</si>
  <si>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</si>
  <si>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</si>
  <si>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</si>
  <si>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</si>
  <si>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</si>
  <si>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</si>
  <si>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</si>
  <si>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</si>
  <si>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</si>
  <si>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</si>
  <si>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</si>
  <si>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</si>
  <si>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</si>
  <si>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</si>
  <si>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</si>
  <si>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</si>
  <si>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</si>
  <si>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</si>
  <si>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</si>
  <si>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</si>
  <si>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</si>
  <si>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</si>
  <si>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</si>
  <si>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</si>
  <si>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</si>
  <si>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</si>
  <si>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</si>
  <si>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</si>
  <si>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</si>
  <si>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</si>
  <si>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</si>
  <si>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</si>
  <si>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</si>
  <si>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</si>
  <si>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</si>
  <si>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</si>
  <si>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</si>
  <si>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</si>
  <si>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</si>
  <si>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</si>
  <si>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</si>
  <si>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</si>
  <si>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</si>
  <si>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</si>
  <si>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</si>
  <si>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</si>
  <si>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</si>
  <si>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</si>
  <si>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</si>
  <si>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</si>
  <si>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</si>
  <si>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</si>
  <si>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</si>
  <si>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</si>
  <si>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</si>
  <si>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</si>
  <si>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</si>
  <si>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</si>
  <si>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</si>
  <si>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</si>
  <si>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</si>
  <si>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</si>
  <si>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</si>
  <si>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</si>
  <si>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</si>
  <si>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</si>
  <si>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</si>
  <si>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</si>
  <si>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</si>
  <si>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</si>
  <si>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</si>
  <si>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</si>
  <si>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</si>
  <si>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</si>
  <si>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</si>
  <si>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</si>
  <si>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</si>
  <si>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</si>
  <si>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</si>
  <si>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</si>
  <si>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</si>
  <si>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</si>
  <si>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</si>
  <si>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</si>
  <si>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</si>
  <si>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</si>
  <si>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</si>
  <si>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</si>
  <si>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</si>
  <si>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</si>
  <si>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</si>
  <si>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</si>
  <si>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</si>
  <si>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</si>
  <si>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</si>
  <si>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</si>
  <si>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</si>
  <si>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</si>
  <si>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</si>
  <si>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</si>
  <si>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</si>
  <si>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</si>
  <si>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</si>
  <si>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</si>
  <si>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</si>
  <si>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</si>
  <si>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</si>
  <si>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</si>
  <si>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</si>
  <si>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</si>
  <si>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</si>
  <si>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</si>
  <si>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</si>
  <si>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</si>
  <si>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</si>
  <si>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</si>
  <si>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</si>
  <si>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</si>
  <si>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</si>
  <si>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</si>
  <si>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</si>
  <si>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</si>
  <si>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</si>
  <si>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</si>
  <si>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</si>
  <si>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</si>
  <si>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</si>
  <si>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</si>
  <si>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</si>
  <si>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</si>
  <si>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</si>
  <si>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</si>
  <si>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</si>
  <si>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</si>
  <si>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</si>
  <si>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</si>
  <si>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</si>
  <si>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</si>
  <si>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</si>
  <si>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</si>
  <si>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</si>
  <si>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</si>
  <si>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</si>
  <si>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</si>
  <si>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</si>
  <si>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</si>
  <si>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</si>
  <si>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</si>
  <si>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</si>
  <si>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</si>
  <si>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</si>
  <si>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</si>
  <si>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</si>
  <si>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</si>
  <si>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</si>
  <si>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</si>
  <si>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</si>
  <si>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</si>
  <si>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</si>
  <si>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</si>
  <si>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</si>
  <si>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</si>
  <si>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</si>
  <si>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</si>
  <si>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</si>
  <si>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</si>
  <si>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</si>
  <si>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</si>
  <si>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</si>
  <si>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</si>
  <si>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</si>
  <si>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</si>
  <si>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</si>
  <si>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</si>
  <si>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</si>
  <si>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</si>
  <si>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</si>
  <si>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</si>
  <si>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</si>
  <si>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</si>
  <si>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</si>
  <si>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</si>
  <si>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</si>
  <si>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</si>
  <si>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</si>
  <si>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</si>
  <si>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</si>
  <si>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</si>
  <si>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</si>
  <si>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</si>
  <si>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</si>
  <si>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</si>
  <si>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</si>
  <si>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</si>
  <si>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</si>
  <si>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</si>
  <si>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</si>
  <si>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</si>
  <si>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</si>
  <si>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</si>
  <si>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</si>
  <si>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</si>
  <si>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</si>
  <si>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</si>
  <si>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</si>
  <si>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</si>
  <si>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</si>
  <si>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</si>
  <si>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</si>
  <si>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</si>
  <si>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</si>
  <si>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</si>
  <si>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</si>
  <si>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</si>
  <si>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</si>
  <si>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</si>
  <si>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</si>
  <si>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</si>
  <si>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</si>
  <si>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</si>
  <si>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</si>
  <si>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</si>
  <si>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</si>
  <si>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</si>
  <si>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</si>
  <si>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</si>
  <si>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</si>
  <si>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</si>
  <si>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</si>
  <si>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</si>
  <si>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</si>
  <si>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</si>
  <si>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</si>
  <si>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</si>
  <si>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</si>
  <si>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</si>
  <si>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</si>
  <si>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</si>
  <si>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</si>
  <si>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</si>
  <si>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</si>
  <si>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</si>
  <si>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</si>
  <si>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</si>
  <si>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</si>
  <si>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</si>
  <si>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</si>
  <si>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</si>
  <si>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</si>
  <si>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</si>
  <si>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</si>
  <si>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</si>
  <si>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</si>
  <si>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</si>
  <si>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</si>
  <si>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</si>
  <si>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</si>
  <si>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</si>
  <si>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</si>
  <si>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</si>
  <si>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</si>
  <si>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</si>
  <si>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</si>
  <si>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</si>
  <si>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</si>
  <si>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</si>
  <si>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</si>
  <si>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</si>
  <si>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</si>
  <si>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</si>
  <si>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</si>
  <si>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</si>
  <si>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</si>
  <si>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</si>
  <si>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</si>
  <si>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</si>
  <si>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</si>
  <si>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</si>
  <si>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</si>
  <si>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</si>
  <si>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</si>
  <si>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</si>
  <si>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</si>
  <si>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</si>
  <si>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</si>
  <si>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</si>
  <si>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</si>
  <si>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</si>
  <si>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</si>
  <si>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</si>
  <si>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</si>
  <si>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</si>
  <si>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</si>
  <si>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</si>
  <si>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</si>
  <si>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</si>
  <si>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</si>
  <si>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</si>
  <si>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</si>
  <si>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</si>
  <si>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</si>
  <si>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</si>
  <si>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</si>
  <si>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</si>
  <si>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</si>
  <si>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</si>
  <si>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</si>
  <si>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</si>
  <si>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</si>
  <si>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</si>
  <si>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</si>
  <si>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</si>
  <si>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</si>
  <si>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</si>
  <si>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</si>
  <si>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</si>
  <si>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</si>
  <si>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</si>
  <si>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</si>
  <si>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</si>
  <si>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</si>
  <si>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</si>
  <si>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</si>
  <si>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</si>
  <si>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</si>
  <si>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</si>
  <si>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</si>
  <si>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</si>
  <si>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</si>
  <si>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</si>
  <si>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</si>
  <si>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</si>
  <si>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</si>
  <si>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</si>
  <si>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</si>
  <si>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</si>
  <si>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</si>
  <si>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</si>
  <si>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</si>
  <si>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</si>
  <si>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</si>
  <si>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</si>
  <si>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</si>
  <si>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</si>
  <si>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</si>
  <si>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</si>
  <si>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</si>
  <si>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</si>
  <si>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</si>
  <si>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</si>
  <si>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</si>
  <si>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</si>
  <si>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</si>
  <si>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</si>
  <si>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</si>
  <si>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</si>
  <si>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</si>
  <si>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</si>
  <si>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</si>
  <si>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</si>
  <si>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</si>
  <si>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</si>
  <si>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</si>
  <si>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</si>
  <si>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</si>
  <si>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</si>
  <si>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</si>
  <si>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</si>
  <si>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</si>
  <si>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</si>
  <si>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</si>
  <si>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</si>
  <si>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</si>
  <si>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</si>
  <si>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</si>
  <si>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</si>
  <si>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</si>
  <si>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</si>
  <si>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</si>
  <si>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</si>
  <si>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</si>
  <si>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</si>
  <si>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</si>
  <si>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</si>
  <si>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</si>
  <si>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</si>
  <si>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</si>
  <si>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</si>
  <si>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</si>
  <si>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</si>
  <si>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</si>
  <si>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</si>
  <si>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</si>
  <si>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</si>
  <si>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</si>
  <si>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</si>
  <si>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</si>
  <si>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</si>
  <si>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</si>
  <si>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</si>
  <si>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</si>
  <si>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</si>
  <si>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</si>
  <si>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</si>
  <si>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</si>
  <si>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</si>
  <si>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</si>
  <si>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</si>
  <si>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</si>
  <si>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</si>
  <si>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</si>
  <si>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</si>
  <si>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</si>
  <si>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</si>
  <si>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</si>
  <si>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</si>
  <si>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</si>
  <si>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</si>
  <si>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</si>
  <si>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</si>
  <si>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</si>
  <si>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</si>
  <si>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</si>
  <si>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</si>
  <si>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</si>
  <si>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</si>
  <si>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</si>
  <si>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</si>
  <si>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</si>
  <si>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</si>
  <si>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</si>
  <si>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</si>
  <si>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</si>
  <si>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</si>
  <si>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</si>
  <si>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</si>
  <si>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</si>
  <si>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</si>
  <si>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</si>
  <si>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</si>
  <si>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</si>
  <si>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</si>
  <si>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</si>
  <si>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</si>
  <si>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</si>
  <si>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</si>
  <si>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</si>
  <si>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</si>
  <si>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</si>
  <si>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</si>
  <si>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</si>
  <si>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</si>
  <si>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</si>
  <si>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</si>
  <si>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</si>
  <si>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</si>
  <si>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</si>
  <si>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</si>
  <si>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</si>
  <si>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</si>
  <si>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</si>
  <si>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</si>
  <si>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</si>
  <si>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</si>
  <si>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</si>
  <si>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</si>
  <si>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</si>
  <si>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</si>
  <si>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</si>
  <si>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</si>
  <si>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</si>
  <si>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</si>
  <si>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</si>
  <si>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</si>
  <si>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</si>
  <si>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</si>
  <si>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</si>
  <si>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</si>
  <si>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</si>
  <si>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</si>
  <si>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</si>
  <si>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</si>
  <si>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</si>
  <si>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</si>
  <si>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</si>
  <si>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</si>
  <si>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</si>
  <si>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</si>
  <si>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</si>
  <si>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</si>
  <si>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</si>
  <si>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</si>
  <si>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</si>
  <si>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</si>
  <si>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</si>
  <si>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</si>
  <si>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</si>
  <si>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</si>
  <si>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</si>
  <si>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</si>
  <si>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</si>
  <si>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</si>
  <si>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</si>
  <si>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</si>
  <si>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</si>
  <si>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</si>
  <si>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</si>
  <si>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</si>
  <si>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</si>
  <si>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</si>
  <si>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</si>
  <si>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</si>
  <si>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</si>
  <si>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</si>
  <si>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</si>
  <si>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</si>
  <si>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</si>
  <si>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</si>
  <si>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</si>
  <si>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</si>
  <si>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</si>
  <si>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</si>
  <si>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</si>
  <si>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</si>
  <si>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</si>
  <si>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</si>
  <si>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</si>
  <si>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</si>
  <si>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</si>
  <si>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</si>
  <si>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</si>
  <si>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</si>
  <si>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</si>
  <si>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</si>
  <si>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</si>
  <si>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</si>
  <si>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</si>
  <si>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</si>
  <si>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</si>
  <si>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</si>
  <si>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</si>
  <si>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</si>
  <si>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</si>
  <si>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</si>
  <si>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</si>
  <si>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</si>
  <si>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</si>
  <si>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</si>
  <si>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</si>
  <si>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</si>
  <si>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</si>
  <si>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</si>
  <si>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</si>
  <si>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</si>
  <si>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</si>
  <si>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</si>
  <si>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</si>
  <si>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</si>
  <si>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</si>
  <si>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</si>
  <si>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</si>
  <si>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</si>
  <si>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</si>
  <si>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</si>
  <si>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</si>
  <si>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</si>
  <si>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</si>
  <si>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</si>
  <si>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</si>
  <si>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</si>
  <si>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</si>
  <si>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</si>
  <si>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</si>
  <si>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</si>
  <si>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</si>
  <si>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</si>
  <si>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</si>
  <si>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</si>
  <si>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</si>
  <si>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</si>
  <si>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</si>
  <si>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</si>
  <si>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</si>
  <si>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</si>
  <si>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</si>
  <si>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</si>
  <si>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</si>
  <si>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</si>
  <si>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</si>
  <si>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</si>
  <si>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</si>
  <si>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</si>
  <si>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</si>
  <si>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</si>
  <si>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</si>
  <si>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</si>
  <si>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</si>
  <si>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</si>
  <si>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</si>
  <si>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</si>
  <si>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</si>
  <si>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</si>
  <si>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</si>
  <si>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</si>
  <si>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</si>
  <si>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</si>
  <si>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</si>
  <si>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</si>
  <si>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</si>
  <si>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</si>
  <si>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</si>
  <si>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</si>
  <si>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</si>
  <si>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</si>
  <si>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</si>
  <si>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</si>
  <si>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</si>
  <si>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</si>
  <si>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</si>
  <si>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</si>
  <si>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</si>
  <si>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</si>
  <si>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</si>
  <si>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</si>
  <si>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</si>
  <si>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</si>
  <si>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</si>
  <si>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</si>
  <si>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</si>
  <si>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</si>
  <si>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</si>
  <si>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</si>
  <si>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</si>
  <si>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</si>
  <si>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</si>
  <si>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</si>
  <si>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</si>
  <si>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</si>
  <si>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</si>
  <si>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</si>
  <si>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</si>
  <si>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</si>
  <si>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</si>
  <si>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</si>
  <si>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</si>
  <si>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</si>
  <si>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</si>
  <si>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</si>
  <si>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</si>
  <si>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</si>
  <si>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</si>
  <si>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</si>
  <si>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</si>
  <si>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</si>
  <si>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</si>
  <si>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</si>
  <si>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</si>
  <si>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</si>
  <si>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</si>
  <si>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</si>
  <si>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</si>
  <si>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</si>
  <si>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</si>
  <si>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</si>
  <si>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</si>
  <si>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</si>
  <si>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</si>
  <si>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</si>
  <si>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</si>
  <si>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</si>
  <si>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</si>
  <si>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</si>
  <si>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</si>
  <si>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</si>
  <si>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</si>
  <si>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</si>
  <si>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</si>
  <si>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</si>
  <si>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</si>
  <si>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</si>
  <si>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</si>
  <si>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</si>
  <si>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</si>
  <si>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</si>
  <si>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</si>
  <si>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</si>
  <si>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</si>
  <si>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</si>
  <si>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</si>
  <si>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</si>
  <si>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</si>
  <si>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</si>
  <si>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</si>
  <si>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</si>
  <si>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</si>
  <si>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</si>
  <si>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</si>
  <si>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</si>
  <si>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</si>
  <si>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</si>
  <si>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</si>
  <si>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</si>
  <si>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</si>
  <si>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</si>
  <si>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</si>
  <si>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</si>
  <si>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</si>
  <si>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</si>
  <si>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</si>
  <si>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</si>
  <si>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</si>
  <si>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</si>
  <si>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</si>
  <si>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</si>
  <si>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</si>
  <si>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</si>
  <si>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</si>
  <si>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</si>
  <si>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</si>
  <si>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</si>
  <si>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</si>
  <si>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</si>
  <si>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</si>
  <si>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</si>
  <si>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</si>
  <si>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</si>
  <si>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</si>
  <si>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</si>
  <si>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</si>
  <si>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</si>
  <si>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</si>
  <si>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</si>
  <si>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</si>
  <si>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</si>
  <si>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</si>
  <si>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</si>
  <si>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</si>
  <si>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</si>
  <si>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</si>
  <si>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</si>
  <si>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</si>
  <si>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</si>
  <si>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</si>
  <si>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</si>
  <si>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</si>
  <si>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</si>
  <si>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</si>
  <si>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</si>
  <si>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</si>
  <si>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</si>
  <si>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</si>
  <si>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</si>
  <si>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</si>
  <si>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</si>
  <si>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</si>
  <si>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</si>
  <si>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</si>
  <si>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</si>
  <si>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</si>
  <si>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</si>
  <si>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</si>
  <si>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</si>
  <si>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</si>
  <si>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</si>
  <si>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</si>
  <si>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</si>
  <si>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</si>
  <si>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</si>
  <si>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</si>
  <si>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</si>
  <si>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</si>
  <si>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</si>
  <si>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</si>
  <si>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</si>
  <si>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</si>
  <si>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</si>
  <si>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</si>
  <si>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</si>
  <si>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</si>
  <si>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</si>
  <si>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</si>
  <si>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</si>
  <si>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</si>
  <si>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</si>
  <si>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</si>
  <si>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</si>
  <si>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</si>
  <si>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</si>
  <si>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</si>
  <si>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</si>
  <si>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</si>
  <si>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</si>
  <si>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</si>
  <si>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</si>
  <si>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</si>
  <si>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</si>
  <si>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</si>
  <si>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</si>
  <si>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</si>
  <si>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</si>
  <si>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</si>
  <si>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</si>
  <si>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</si>
  <si>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</si>
  <si>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</si>
  <si>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</si>
  <si>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</si>
  <si>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</si>
  <si>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</si>
  <si>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</si>
  <si>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</si>
  <si>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</si>
  <si>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</si>
  <si>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</si>
  <si>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</si>
  <si>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</si>
  <si>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</si>
  <si>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</si>
  <si>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</si>
  <si>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</si>
  <si>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</si>
  <si>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</si>
  <si>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</si>
  <si>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</si>
  <si>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</si>
  <si>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</si>
  <si>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</si>
  <si>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</si>
  <si>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</si>
  <si>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</si>
  <si>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</si>
  <si>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</si>
  <si>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</si>
  <si>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</si>
  <si>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</si>
  <si>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</si>
  <si>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</si>
  <si>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</si>
  <si>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</si>
  <si>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</si>
  <si>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</si>
  <si>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</si>
  <si>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</si>
  <si>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</si>
  <si>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</si>
  <si>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</si>
  <si>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</si>
  <si>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</si>
  <si>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</si>
  <si>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</si>
  <si>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</si>
  <si>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</si>
  <si>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</si>
  <si>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</si>
  <si>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</si>
  <si>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</si>
  <si>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</si>
  <si>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</si>
  <si>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</si>
  <si>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</si>
  <si>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</si>
  <si>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</si>
  <si>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</si>
  <si>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</si>
  <si>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</si>
  <si>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</si>
  <si>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</si>
  <si>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</si>
  <si>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</si>
  <si>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</si>
  <si>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</si>
  <si>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</si>
  <si>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</si>
  <si>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</si>
  <si>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</si>
  <si>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</si>
  <si>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</si>
  <si>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</si>
  <si>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</si>
  <si>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</si>
  <si>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</si>
  <si>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</si>
  <si>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</si>
  <si>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</si>
  <si>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</si>
  <si>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</si>
  <si>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</si>
  <si>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</si>
  <si>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</si>
  <si>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</si>
  <si>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</si>
  <si>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</si>
  <si>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</si>
  <si>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</si>
  <si>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</si>
  <si>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</si>
  <si>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</si>
  <si>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</si>
  <si>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</si>
  <si>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</si>
  <si>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</si>
  <si>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</si>
  <si>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</si>
  <si>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</si>
  <si>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</si>
  <si>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</si>
  <si>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</si>
  <si>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</si>
  <si>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</si>
  <si>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</si>
  <si>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</si>
  <si>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</si>
  <si>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</si>
  <si>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</si>
  <si>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</si>
  <si>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</si>
  <si>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</si>
  <si>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</si>
  <si>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</si>
  <si>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</si>
  <si>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</si>
  <si>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</si>
  <si>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</si>
  <si>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</si>
  <si>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</si>
  <si>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</si>
  <si>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</si>
  <si>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</si>
  <si>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</si>
  <si>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</si>
  <si>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</si>
  <si>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</si>
  <si>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</si>
  <si>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</si>
  <si>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</si>
  <si>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</si>
  <si>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</si>
  <si>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</si>
  <si>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</si>
  <si>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</si>
  <si>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</si>
  <si>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</si>
  <si>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</si>
  <si>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</si>
  <si>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</si>
  <si>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</si>
  <si>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</si>
  <si>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</si>
  <si>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</si>
  <si>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</si>
  <si>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</si>
  <si>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</si>
  <si>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</si>
  <si>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</si>
  <si>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</si>
  <si>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</si>
  <si>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</si>
  <si>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</si>
  <si>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</si>
  <si>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</si>
  <si>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</si>
  <si>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</si>
  <si>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</si>
  <si>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</si>
  <si>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</si>
  <si>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</si>
  <si>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</si>
  <si>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</si>
  <si>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</si>
  <si>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</si>
  <si>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</si>
  <si>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</si>
  <si>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</si>
  <si>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</si>
  <si>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</si>
  <si>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</si>
  <si>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</si>
  <si>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</si>
  <si>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</si>
  <si>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</si>
  <si>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</si>
  <si>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</si>
  <si>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</si>
  <si>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</si>
  <si>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</si>
  <si>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</si>
  <si>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</si>
  <si>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</si>
  <si>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</si>
  <si>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</si>
  <si>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</si>
  <si>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</si>
  <si>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</si>
  <si>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</si>
  <si>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</si>
  <si>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</si>
  <si>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</si>
  <si>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</si>
  <si>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</si>
  <si>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</si>
  <si>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</si>
  <si>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</si>
  <si>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</si>
  <si>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</si>
  <si>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</si>
  <si>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</si>
  <si>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</si>
  <si>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</si>
  <si>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</si>
  <si>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</si>
  <si>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</si>
  <si>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</si>
  <si>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</si>
  <si>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</si>
  <si>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</si>
  <si>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</si>
  <si>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</si>
  <si>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</si>
  <si>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</si>
  <si>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</si>
  <si>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</si>
  <si>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</si>
  <si>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</si>
  <si>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</si>
  <si>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</si>
  <si>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</si>
  <si>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</si>
  <si>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</si>
  <si>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</si>
  <si>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</si>
  <si>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</si>
  <si>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</si>
  <si>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</si>
  <si>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</si>
  <si>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</si>
  <si>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</si>
  <si>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</si>
  <si>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</si>
  <si>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</si>
  <si>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</si>
  <si>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</si>
  <si>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</si>
  <si>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</si>
  <si>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</si>
  <si>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</si>
  <si>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</si>
  <si>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</si>
  <si>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</si>
  <si>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</si>
  <si>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</si>
  <si>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</si>
  <si>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</si>
  <si>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</si>
  <si>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</si>
  <si>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</si>
  <si>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</si>
  <si>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</si>
  <si>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</si>
  <si>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</si>
  <si>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</si>
  <si>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</si>
  <si>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</si>
  <si>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</si>
  <si>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</si>
  <si>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</si>
  <si>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</si>
  <si>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</si>
  <si>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</si>
  <si>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</si>
  <si>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</si>
  <si>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</si>
  <si>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</si>
  <si>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</si>
  <si>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</si>
  <si>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</si>
  <si>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</si>
  <si>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</si>
  <si>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</si>
  <si>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</si>
  <si>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</si>
  <si>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</si>
  <si>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</si>
  <si>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</si>
  <si>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</si>
  <si>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</si>
  <si>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</si>
  <si>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</si>
  <si>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</si>
  <si>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</si>
  <si>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</si>
  <si>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</si>
  <si>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</si>
  <si>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</si>
  <si>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</si>
  <si>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</si>
  <si>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</si>
  <si>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</si>
  <si>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</si>
  <si>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</si>
  <si>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</si>
  <si>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</si>
  <si>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</si>
  <si>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</si>
  <si>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</si>
  <si>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</si>
  <si>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</si>
  <si>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</si>
  <si>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</si>
  <si>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</si>
  <si>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</si>
  <si>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</si>
  <si>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</si>
  <si>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</si>
  <si>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</si>
  <si>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</si>
  <si>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</si>
  <si>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</si>
  <si>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</si>
  <si>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</si>
  <si>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</si>
  <si>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</si>
  <si>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</si>
  <si>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</si>
  <si>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</si>
  <si>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</si>
  <si>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</si>
  <si>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</si>
  <si>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</si>
  <si>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</si>
  <si>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</si>
  <si>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</si>
  <si>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</si>
  <si>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</si>
  <si>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</si>
  <si>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</si>
  <si>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</si>
  <si>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</si>
  <si>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</si>
  <si>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</si>
  <si>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</si>
  <si>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</si>
  <si>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</si>
  <si>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</si>
  <si>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</si>
  <si>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</si>
  <si>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</si>
  <si>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</si>
  <si>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</si>
  <si>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</si>
  <si>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</si>
  <si>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</si>
  <si>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</si>
  <si>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</si>
  <si>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</si>
  <si>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</si>
  <si>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</si>
  <si>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</si>
  <si>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</si>
  <si>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</si>
  <si>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</si>
  <si>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</si>
  <si>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</si>
  <si>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</si>
  <si>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</si>
  <si>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</si>
  <si>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</si>
  <si>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</si>
  <si>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</si>
  <si>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</si>
  <si>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</si>
  <si>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</si>
  <si>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</si>
  <si>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</si>
  <si>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</si>
  <si>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</si>
  <si>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</si>
  <si>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</si>
  <si>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</si>
  <si>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</si>
  <si>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</si>
  <si>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</si>
  <si>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</si>
  <si>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</si>
  <si>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</si>
  <si>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</si>
  <si>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</si>
  <si>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</si>
  <si>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</si>
  <si>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</si>
  <si>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</si>
  <si>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</si>
  <si>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</si>
  <si>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</si>
  <si>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</si>
  <si>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</si>
  <si>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</si>
  <si>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</si>
  <si>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</si>
  <si>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</si>
  <si>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</si>
  <si>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</si>
  <si>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</si>
  <si>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</si>
  <si>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</si>
  <si>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</si>
  <si>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</si>
  <si>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</si>
  <si>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</si>
  <si>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</si>
  <si>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</si>
  <si>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</si>
  <si>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</si>
  <si>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</si>
  <si>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</si>
  <si>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</si>
  <si>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</si>
  <si>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</si>
  <si>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</si>
  <si>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</si>
  <si>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</si>
  <si>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</si>
  <si>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</si>
  <si>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</si>
  <si>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</si>
  <si>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</si>
  <si>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</si>
  <si>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</si>
  <si>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</si>
  <si>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</si>
  <si>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</si>
  <si>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</si>
  <si>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</si>
  <si>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</si>
  <si>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</si>
  <si>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</si>
  <si>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</si>
  <si>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</si>
  <si>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</si>
  <si>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</si>
  <si>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</si>
  <si>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</si>
  <si>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</si>
  <si>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</si>
  <si>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</si>
  <si>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</si>
  <si>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</si>
  <si>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</si>
  <si>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</si>
  <si>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</si>
  <si>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</si>
  <si>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</si>
  <si>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</si>
  <si>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</si>
  <si>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</si>
  <si>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</si>
  <si>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</si>
  <si>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</si>
  <si>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</si>
  <si>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</si>
  <si>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</si>
  <si>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</si>
  <si>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</si>
  <si>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</si>
  <si>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</si>
  <si>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</si>
  <si>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</si>
  <si>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</si>
  <si>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</si>
  <si>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</si>
  <si>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</si>
  <si>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</si>
  <si>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</si>
  <si>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</si>
  <si>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</si>
  <si>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</si>
  <si>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</si>
  <si>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</si>
  <si>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</si>
  <si>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</si>
  <si>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</si>
  <si>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</si>
  <si>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</si>
  <si>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</si>
  <si>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</si>
  <si>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</si>
  <si>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</si>
  <si>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</si>
  <si>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</si>
  <si>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</si>
  <si>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</si>
  <si>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</si>
  <si>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</si>
  <si>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</si>
  <si>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</si>
  <si>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</si>
  <si>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</si>
  <si>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</si>
  <si>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</si>
  <si>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</si>
  <si>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</si>
  <si>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</si>
  <si>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</si>
  <si>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</si>
  <si>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</si>
  <si>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</si>
  <si>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</si>
  <si>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</si>
  <si>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</si>
  <si>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</si>
  <si>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</si>
  <si>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</si>
  <si>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</si>
  <si>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</si>
  <si>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</si>
  <si>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</si>
  <si>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</si>
  <si>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</si>
  <si>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</si>
  <si>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</si>
  <si>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</si>
  <si>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</si>
  <si>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</si>
  <si>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</si>
  <si>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</si>
  <si>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</si>
  <si>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</si>
  <si>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</si>
  <si>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</si>
  <si>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</si>
  <si>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</si>
  <si>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</si>
  <si>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</si>
  <si>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</si>
  <si>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</si>
  <si>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</si>
  <si>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</si>
  <si>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</si>
  <si>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</si>
  <si>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</si>
  <si>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</si>
  <si>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</si>
  <si>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</si>
  <si>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</si>
  <si>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</si>
  <si>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</si>
  <si>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</si>
  <si>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</si>
  <si>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</si>
  <si>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</si>
  <si>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</si>
  <si>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</si>
  <si>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</si>
  <si>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</si>
  <si>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</si>
  <si>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</si>
  <si>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</si>
  <si>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</si>
  <si>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</si>
  <si>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</si>
  <si>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</si>
  <si>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</si>
  <si>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</si>
  <si>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</si>
  <si>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</si>
  <si>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</si>
  <si>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</si>
  <si>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</si>
  <si>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</si>
  <si>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</si>
  <si>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</si>
  <si>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</si>
  <si>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</si>
  <si>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</si>
  <si>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</si>
  <si>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</si>
  <si>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</si>
  <si>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</si>
  <si>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</si>
  <si>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</si>
  <si>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</si>
  <si>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</si>
  <si>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</si>
  <si>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</si>
  <si>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</si>
  <si>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</si>
  <si>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</si>
  <si>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</si>
  <si>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</si>
  <si>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</si>
  <si>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</si>
  <si>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</si>
  <si>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</si>
  <si>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</si>
  <si>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</si>
  <si>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</si>
  <si>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</si>
  <si>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</si>
  <si>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</si>
  <si>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</si>
  <si>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</si>
  <si>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</si>
  <si>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</si>
  <si>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</si>
  <si>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</si>
  <si>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</si>
  <si>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</si>
  <si>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</si>
  <si>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</si>
  <si>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</si>
  <si>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</si>
  <si>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</si>
  <si>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</si>
  <si>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</si>
  <si>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</si>
  <si>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</si>
  <si>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</si>
  <si>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</si>
  <si>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</si>
  <si>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</si>
  <si>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</si>
  <si>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</si>
  <si>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</si>
  <si>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</si>
  <si>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</si>
  <si>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</si>
  <si>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</si>
  <si>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</si>
  <si>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</si>
  <si>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</si>
  <si>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</si>
  <si>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</si>
  <si>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</si>
  <si>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</si>
  <si>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</si>
  <si>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</si>
  <si>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</si>
  <si>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</si>
  <si>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</si>
  <si>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</si>
  <si>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</si>
  <si>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</si>
  <si>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</si>
  <si>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</si>
  <si>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</si>
  <si>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</si>
  <si>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</si>
  <si>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</si>
  <si>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</si>
  <si>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</si>
  <si>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</si>
  <si>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</si>
  <si>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</si>
  <si>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</si>
  <si>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</si>
  <si>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</si>
  <si>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</si>
  <si>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</si>
  <si>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</si>
  <si>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</si>
  <si>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</si>
  <si>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</si>
  <si>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</si>
  <si>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</si>
  <si>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</si>
  <si>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</si>
  <si>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</si>
  <si>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</si>
  <si>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</si>
  <si>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</si>
  <si>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</si>
  <si>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</si>
  <si>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</si>
  <si>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</si>
  <si>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</si>
  <si>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</si>
  <si>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</si>
  <si>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</si>
  <si>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</si>
  <si>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</si>
  <si>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</si>
  <si>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</si>
  <si>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</si>
  <si>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</si>
  <si>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</si>
  <si>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</si>
  <si>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</si>
  <si>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</si>
  <si>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</si>
  <si>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</si>
  <si>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</si>
  <si>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</si>
  <si>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</si>
  <si>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</si>
  <si>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</si>
  <si>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</si>
  <si>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</si>
  <si>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</si>
  <si>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</si>
  <si>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</si>
  <si>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</si>
  <si>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</si>
  <si>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</si>
  <si>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</si>
  <si>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</si>
  <si>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</si>
  <si>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</si>
  <si>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</si>
  <si>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</si>
  <si>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</si>
  <si>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</si>
  <si>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</si>
  <si>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</si>
  <si>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</si>
  <si>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</si>
  <si>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</si>
  <si>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</si>
  <si>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</si>
  <si>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</si>
  <si>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</si>
  <si>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</si>
  <si>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</si>
  <si>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</si>
  <si>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</si>
  <si>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</si>
  <si>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</si>
  <si>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</si>
  <si>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</si>
  <si>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</si>
  <si>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</si>
  <si>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</si>
  <si>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</si>
  <si>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</si>
  <si>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</si>
  <si>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</si>
  <si>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</si>
  <si>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</si>
  <si>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</si>
  <si>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</si>
  <si>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</si>
  <si>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</si>
  <si>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</si>
  <si>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</si>
  <si>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</si>
  <si>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</si>
  <si>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</si>
  <si>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</si>
  <si>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</si>
  <si>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</si>
  <si>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</si>
  <si>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</si>
  <si>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</si>
  <si>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</si>
  <si>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</si>
  <si>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</si>
  <si>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</si>
  <si>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</si>
  <si>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</si>
  <si>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</si>
  <si>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</si>
  <si>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</si>
  <si>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</si>
  <si>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</si>
  <si>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</si>
  <si>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</si>
  <si>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</si>
  <si>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</si>
  <si>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</si>
  <si>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</si>
  <si>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</si>
  <si>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</si>
  <si>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</si>
  <si>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</si>
  <si>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</si>
  <si>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</si>
  <si>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</si>
  <si>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</si>
  <si>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</si>
  <si>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</si>
  <si>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</si>
  <si>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</si>
  <si>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</si>
  <si>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</si>
  <si>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</si>
  <si>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</si>
  <si>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</si>
  <si>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</si>
  <si>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</si>
  <si>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</si>
  <si>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</si>
  <si>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</si>
  <si>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</si>
  <si>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</si>
  <si>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</si>
  <si>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</si>
  <si>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</si>
  <si>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</si>
  <si>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</si>
  <si>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</si>
  <si>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</si>
  <si>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</si>
  <si>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</si>
  <si>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</si>
  <si>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</si>
  <si>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</si>
  <si>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</si>
  <si>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</si>
  <si>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</si>
  <si>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</si>
  <si>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</si>
  <si>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</si>
  <si>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</si>
  <si>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</si>
  <si>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</si>
  <si>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</si>
  <si>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</si>
  <si>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</si>
  <si>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</si>
  <si>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</si>
  <si>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</si>
  <si>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</si>
  <si>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</si>
  <si>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</si>
  <si>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</si>
  <si>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</si>
  <si>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</si>
  <si>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</si>
  <si>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</si>
  <si>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</si>
  <si>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</si>
  <si>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</si>
  <si>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</si>
  <si>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</si>
  <si>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</si>
  <si>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</si>
  <si>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</si>
  <si>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</si>
  <si>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</si>
  <si>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</si>
  <si>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</si>
  <si>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</si>
  <si>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</si>
  <si>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</si>
  <si>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</si>
  <si>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</si>
  <si>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</si>
  <si>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</si>
  <si>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</si>
  <si>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</si>
  <si>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</si>
  <si>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</si>
  <si>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</si>
  <si>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</si>
  <si>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</si>
  <si>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</si>
  <si>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</si>
  <si>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</si>
  <si>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</si>
  <si>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</si>
  <si>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</si>
  <si>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</si>
  <si>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</si>
  <si>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</si>
  <si>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</si>
  <si>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</si>
  <si>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</si>
  <si>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</si>
  <si>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</si>
  <si>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</si>
  <si>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</si>
  <si>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</si>
  <si>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</si>
  <si>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</si>
  <si>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</si>
  <si>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</si>
  <si>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</si>
  <si>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</si>
  <si>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</si>
  <si>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</si>
  <si>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</si>
  <si>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</si>
  <si>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</si>
  <si>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</si>
  <si>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</si>
  <si>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</si>
  <si>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</si>
  <si>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</si>
  <si>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</si>
  <si>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</si>
  <si>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</si>
  <si>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</si>
  <si>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</si>
  <si>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</si>
  <si>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</si>
  <si>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</si>
  <si>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</si>
  <si>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</si>
  <si>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</si>
  <si>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</si>
  <si>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</si>
  <si>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</si>
  <si>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</si>
  <si>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</si>
  <si>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</si>
  <si>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</si>
  <si>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</si>
  <si>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</si>
  <si>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</si>
  <si>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</si>
  <si>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</si>
  <si>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</si>
  <si>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</si>
  <si>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</si>
  <si>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</si>
  <si>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</si>
  <si>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</si>
  <si>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</si>
  <si>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</si>
  <si>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</si>
  <si>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</si>
  <si>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</si>
  <si>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</si>
  <si>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</si>
  <si>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</si>
  <si>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</si>
  <si>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</si>
  <si>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</si>
  <si>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</si>
  <si>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</si>
  <si>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</si>
  <si>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</si>
  <si>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</si>
  <si>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</si>
  <si>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</si>
  <si>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</si>
  <si>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</si>
  <si>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</si>
  <si>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</si>
  <si>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</si>
  <si>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</si>
  <si>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</si>
  <si>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</si>
  <si>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</si>
  <si>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</si>
  <si>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</si>
  <si>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</si>
  <si>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</si>
  <si>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</si>
  <si>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</si>
  <si>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</si>
  <si>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</si>
  <si>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</si>
  <si>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</si>
  <si>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</si>
  <si>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</si>
  <si>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</si>
  <si>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</si>
  <si>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</si>
  <si>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</si>
  <si>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</si>
  <si>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</si>
  <si>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</si>
  <si>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</si>
  <si>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</si>
  <si>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</si>
  <si>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</si>
  <si>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</si>
  <si>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</si>
  <si>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</si>
  <si>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</si>
  <si>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</si>
  <si>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</si>
  <si>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</si>
  <si>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</si>
  <si>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</si>
  <si>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</si>
  <si>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</si>
  <si>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</si>
  <si>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</si>
  <si>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</si>
  <si>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</si>
  <si>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</si>
  <si>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</si>
  <si>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</si>
  <si>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</si>
  <si>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</si>
  <si>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</si>
  <si>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</si>
  <si>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</si>
  <si>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</si>
  <si>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</si>
  <si>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</si>
  <si>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</si>
  <si>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</si>
  <si>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</si>
  <si>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</si>
  <si>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</si>
  <si>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</si>
  <si>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</si>
  <si>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</si>
  <si>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</si>
  <si>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</si>
  <si>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</si>
  <si>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</si>
  <si>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</si>
  <si>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</si>
  <si>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</si>
  <si>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</si>
  <si>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</si>
  <si>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</si>
  <si>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</si>
  <si>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</si>
  <si>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</si>
  <si>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</si>
  <si>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</si>
  <si>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</si>
  <si>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</si>
  <si>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</si>
  <si>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</si>
  <si>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</si>
  <si>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</si>
  <si>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</si>
  <si>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</si>
  <si>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</si>
  <si>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</si>
  <si>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</si>
  <si>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</si>
  <si>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</si>
  <si>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</si>
  <si>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</si>
  <si>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</si>
  <si>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</si>
  <si>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</si>
  <si>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</si>
  <si>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</si>
  <si>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</si>
  <si>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</si>
  <si>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</si>
  <si>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</si>
  <si>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</si>
  <si>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</si>
  <si>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</si>
  <si>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</si>
  <si>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</si>
  <si>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</si>
  <si>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</si>
  <si>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</si>
  <si>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</si>
  <si>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</si>
  <si>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</si>
  <si>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</si>
  <si>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</si>
  <si>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</si>
  <si>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</si>
  <si>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</si>
  <si>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</si>
  <si>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</si>
  <si>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</si>
  <si>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</si>
  <si>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</si>
  <si>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</si>
  <si>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</si>
  <si>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</si>
  <si>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</si>
  <si>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</si>
  <si>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</si>
  <si>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</si>
  <si>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</si>
  <si>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</si>
  <si>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</si>
  <si>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</si>
  <si>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</si>
  <si>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</si>
  <si>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</si>
  <si>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</si>
  <si>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</si>
  <si>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</si>
  <si>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</si>
  <si>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</si>
  <si>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</si>
  <si>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</si>
  <si>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</si>
  <si>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</si>
  <si>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</si>
  <si>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</si>
  <si>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</si>
  <si>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</si>
  <si>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</si>
  <si>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</si>
  <si>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</si>
  <si>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</si>
  <si>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</si>
  <si>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</si>
  <si>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</si>
  <si>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</si>
  <si>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</si>
  <si>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</si>
  <si>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</si>
  <si>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</si>
  <si>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</si>
  <si>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</si>
  <si>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</si>
  <si>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</si>
  <si>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</si>
  <si>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</si>
  <si>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</si>
  <si>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</si>
  <si>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</si>
  <si>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</si>
  <si>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</si>
  <si>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</si>
  <si>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</si>
  <si>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</si>
  <si>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</si>
  <si>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</si>
  <si>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</si>
  <si>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</si>
  <si>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</si>
  <si>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</si>
  <si>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</si>
  <si>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</si>
  <si>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</si>
  <si>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</si>
  <si>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</si>
  <si>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</si>
  <si>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</si>
  <si>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</si>
  <si>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</si>
  <si>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</si>
  <si>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</si>
  <si>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</si>
  <si>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</si>
  <si>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</si>
  <si>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</si>
  <si>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</si>
  <si>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</si>
  <si>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</si>
  <si>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</si>
  <si>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</si>
  <si>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</si>
  <si>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</si>
  <si>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</si>
  <si>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</si>
  <si>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</si>
  <si>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</si>
  <si>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</si>
  <si>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</si>
  <si>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</si>
  <si>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</si>
  <si>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</si>
  <si>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</si>
  <si>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</si>
  <si>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</si>
  <si>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</si>
  <si>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</si>
  <si>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</si>
  <si>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</si>
  <si>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</si>
  <si>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</si>
  <si>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</si>
  <si>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</si>
  <si>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</si>
  <si>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</si>
  <si>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</si>
  <si>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</si>
  <si>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</si>
  <si>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</si>
  <si>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</si>
  <si>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</si>
  <si>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</si>
  <si>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</si>
  <si>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</si>
  <si>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</si>
  <si>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</si>
  <si>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</si>
  <si>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</si>
  <si>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</si>
  <si>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</si>
  <si>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</si>
  <si>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</si>
  <si>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</si>
  <si>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</si>
  <si>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</si>
  <si>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</si>
  <si>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</si>
  <si>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</si>
  <si>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</si>
  <si>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</si>
  <si>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</si>
  <si>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</si>
  <si>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</si>
  <si>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</si>
  <si>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</si>
  <si>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</si>
  <si>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</si>
  <si>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</si>
  <si>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</si>
  <si>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</si>
  <si>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</si>
  <si>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</si>
  <si>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</si>
  <si>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</si>
  <si>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</si>
  <si>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</si>
  <si>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</si>
  <si>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</si>
  <si>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</si>
  <si>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</si>
  <si>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</si>
  <si>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</si>
  <si>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</si>
  <si>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</si>
  <si>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</si>
  <si>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</si>
  <si>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</si>
  <si>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</si>
  <si>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</si>
  <si>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</si>
  <si>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</si>
  <si>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</si>
  <si>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</si>
  <si>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</si>
  <si>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</si>
  <si>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</si>
  <si>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</si>
  <si>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</si>
  <si>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</si>
  <si>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</si>
  <si>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</si>
  <si>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</si>
  <si>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</si>
  <si>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</si>
  <si>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</si>
  <si>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</si>
  <si>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</si>
  <si>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</si>
  <si>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</si>
  <si>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</si>
  <si>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</si>
  <si>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</si>
  <si>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</si>
  <si>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</si>
  <si>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</si>
  <si>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</si>
  <si>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</si>
  <si>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</si>
  <si>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</si>
  <si>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</si>
  <si>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</si>
  <si>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</si>
  <si>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</si>
  <si>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</si>
  <si>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</si>
  <si>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</si>
  <si>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</si>
  <si>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</si>
  <si>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</si>
  <si>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</si>
  <si>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</si>
  <si>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</si>
  <si>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</si>
  <si>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</si>
  <si>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</si>
  <si>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</si>
  <si>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</si>
  <si>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</si>
  <si>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</si>
  <si>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</si>
  <si>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</si>
  <si>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</si>
  <si>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</si>
  <si>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</si>
  <si>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</si>
  <si>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</si>
  <si>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</si>
  <si>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</si>
  <si>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</si>
  <si>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</si>
  <si>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</si>
  <si>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</si>
  <si>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</si>
  <si>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</si>
  <si>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</si>
  <si>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</si>
  <si>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</si>
  <si>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</si>
  <si>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</si>
  <si>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</si>
  <si>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</si>
  <si>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</si>
  <si>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</si>
  <si>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</si>
  <si>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</si>
  <si>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</si>
  <si>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</si>
  <si>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</si>
  <si>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</si>
  <si>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</si>
  <si>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</si>
  <si>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</si>
  <si>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</si>
  <si>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</si>
  <si>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</si>
  <si>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</si>
  <si>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</si>
  <si>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</si>
  <si>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</si>
  <si>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</si>
  <si>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</si>
  <si>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</si>
  <si>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</si>
  <si>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</si>
  <si>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</si>
  <si>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</si>
  <si>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</si>
  <si>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</si>
  <si>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</si>
  <si>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</si>
  <si>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</si>
  <si>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</si>
  <si>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</si>
  <si>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</si>
  <si>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</si>
  <si>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</si>
  <si>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</si>
  <si>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</si>
  <si>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</si>
  <si>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</si>
  <si>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</si>
  <si>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</si>
  <si>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</si>
  <si>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</si>
  <si>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</si>
  <si>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</si>
  <si>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</si>
  <si>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</si>
  <si>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</si>
  <si>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</si>
  <si>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</si>
  <si>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</si>
  <si>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</si>
  <si>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</si>
  <si>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</si>
  <si>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</si>
  <si>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</si>
  <si>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</si>
  <si>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</si>
  <si>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</si>
  <si>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</si>
  <si>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</si>
  <si>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</si>
  <si>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</si>
  <si>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</si>
  <si>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</si>
  <si>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</si>
  <si>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</si>
  <si>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</si>
  <si>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</si>
  <si>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</si>
  <si>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</si>
  <si>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</si>
  <si>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</si>
  <si>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</si>
  <si>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</si>
  <si>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</si>
  <si>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</si>
  <si>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</si>
  <si>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</si>
  <si>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</si>
  <si>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</si>
  <si>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</si>
  <si>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</si>
  <si>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</si>
  <si>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</si>
  <si>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</si>
  <si>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</si>
  <si>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</si>
  <si>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</si>
  <si>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</si>
  <si>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</si>
  <si>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</si>
  <si>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</si>
  <si>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</si>
  <si>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</si>
  <si>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</si>
  <si>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</si>
  <si>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</si>
  <si>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</si>
  <si>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</si>
  <si>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</si>
  <si>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</si>
  <si>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</si>
  <si>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</si>
  <si>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</si>
  <si>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</si>
  <si>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</si>
  <si>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</si>
  <si>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</si>
  <si>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</si>
  <si>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</si>
  <si>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</si>
  <si>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</si>
  <si>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</si>
  <si>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</si>
  <si>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</si>
  <si>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</si>
  <si>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</si>
  <si>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</si>
  <si>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</si>
  <si>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</si>
  <si>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</si>
  <si>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</si>
  <si>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</si>
  <si>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</si>
  <si>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</si>
  <si>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</si>
  <si>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</si>
  <si>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</si>
  <si>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</si>
  <si>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</si>
  <si>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</si>
  <si>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</si>
  <si>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</si>
  <si>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</si>
  <si>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</si>
  <si>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</si>
  <si>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</si>
  <si>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</si>
  <si>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</si>
  <si>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</si>
  <si>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</si>
  <si>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</si>
  <si>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</si>
  <si>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</si>
  <si>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</si>
  <si>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</si>
  <si>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</si>
  <si>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</si>
  <si>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</si>
  <si>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</si>
  <si>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</si>
  <si>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</si>
  <si>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</si>
  <si>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</si>
  <si>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</si>
  <si>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</si>
  <si>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</si>
  <si>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</si>
  <si>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</si>
  <si>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</si>
  <si>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</si>
  <si>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</si>
  <si>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</si>
  <si>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</si>
  <si>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</si>
  <si>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</si>
  <si>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</si>
  <si>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</si>
  <si>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</si>
  <si>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</si>
  <si>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</si>
  <si>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</si>
  <si>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</si>
  <si>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</si>
  <si>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</si>
  <si>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</si>
  <si>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</si>
  <si>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</si>
  <si>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</si>
  <si>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</si>
  <si>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</si>
  <si>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</si>
  <si>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</si>
  <si>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</si>
  <si>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</si>
  <si>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</si>
  <si>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</si>
  <si>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</si>
  <si>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</si>
  <si>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</si>
  <si>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</si>
  <si>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</si>
  <si>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</si>
  <si>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</si>
  <si>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</si>
  <si>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</si>
  <si>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</si>
  <si>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</si>
  <si>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</si>
  <si>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</si>
  <si>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</si>
  <si>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</si>
  <si>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</si>
  <si>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</si>
  <si>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</si>
  <si>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</si>
  <si>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</si>
  <si>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</si>
  <si>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</si>
  <si>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</si>
  <si>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</si>
  <si>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</si>
  <si>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</si>
  <si>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</si>
  <si>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</si>
  <si>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</si>
  <si>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</si>
  <si>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</si>
  <si>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</si>
  <si>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</si>
  <si>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</si>
  <si>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</si>
  <si>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</si>
  <si>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</si>
  <si>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</si>
  <si>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</si>
  <si>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</si>
  <si>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</si>
  <si>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</si>
  <si>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</si>
  <si>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</si>
  <si>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</si>
  <si>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</si>
  <si>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</si>
  <si>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</si>
  <si>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</si>
  <si>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</si>
  <si>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</si>
  <si>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</si>
  <si>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</si>
  <si>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</si>
  <si>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</si>
  <si>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</si>
  <si>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</si>
  <si>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</si>
  <si>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</si>
  <si>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</si>
  <si>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</si>
  <si>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</si>
  <si>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</si>
  <si>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</si>
  <si>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</si>
  <si>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</si>
  <si>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</si>
  <si>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</si>
  <si>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</si>
  <si>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</si>
  <si>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</si>
  <si>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</si>
  <si>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</si>
  <si>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</si>
  <si>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</si>
  <si>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</si>
  <si>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</si>
  <si>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</si>
  <si>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</si>
  <si>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</si>
  <si>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</si>
  <si>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</si>
  <si>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</si>
  <si>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</si>
  <si>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</si>
  <si>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</si>
  <si>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</si>
  <si>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</si>
  <si>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</si>
  <si>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</si>
  <si>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</si>
  <si>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</si>
  <si>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</si>
  <si>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</si>
  <si>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</si>
  <si>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</si>
  <si>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</si>
  <si>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</si>
  <si>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</si>
  <si>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</si>
  <si>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</si>
  <si>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</si>
  <si>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</si>
  <si>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</si>
  <si>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</si>
  <si>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</si>
  <si>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</si>
  <si>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</si>
  <si>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</si>
  <si>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</si>
  <si>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</si>
  <si>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</si>
  <si>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</si>
  <si>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</si>
  <si>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</si>
  <si>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</si>
  <si>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</si>
  <si>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</si>
  <si>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</si>
  <si>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</si>
  <si>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</si>
  <si>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</si>
  <si>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</si>
  <si>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</si>
  <si>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</si>
  <si>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</si>
  <si>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</si>
  <si>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</si>
  <si>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</si>
  <si>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</si>
  <si>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</si>
  <si>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</si>
  <si>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</si>
  <si>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</si>
  <si>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</si>
  <si>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</si>
  <si>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</si>
  <si>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</si>
  <si>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</si>
  <si>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</si>
  <si>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</si>
  <si>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</si>
  <si>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</si>
  <si>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</si>
  <si>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</si>
  <si>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</si>
  <si>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</si>
  <si>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</si>
  <si>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</si>
  <si>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</si>
  <si>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</si>
  <si>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</si>
  <si>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</si>
  <si>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</si>
  <si>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</si>
  <si>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</si>
  <si>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</si>
  <si>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</si>
  <si>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</si>
  <si>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</si>
  <si>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</si>
  <si>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</si>
  <si>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</si>
  <si>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</si>
  <si>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</si>
  <si>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</si>
  <si>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</si>
  <si>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</si>
  <si>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</si>
  <si>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</si>
  <si>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</si>
  <si>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</si>
  <si>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</si>
  <si>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</si>
  <si>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</si>
  <si>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</si>
  <si>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</si>
  <si>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</si>
  <si>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</si>
  <si>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</si>
  <si>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</si>
  <si>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</si>
  <si>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</si>
  <si>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</si>
  <si>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</si>
  <si>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</si>
  <si>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</si>
  <si>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</si>
  <si>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</si>
  <si>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</si>
  <si>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</si>
  <si>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</si>
  <si>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</si>
  <si>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</si>
  <si>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</si>
  <si>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</si>
  <si>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</si>
  <si>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</si>
  <si>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</si>
  <si>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</si>
  <si>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</si>
  <si>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</si>
  <si>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</si>
  <si>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</si>
  <si>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</si>
  <si>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</si>
  <si>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</si>
  <si>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</si>
  <si>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</si>
  <si>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</si>
  <si>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</si>
  <si>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</si>
  <si>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</si>
  <si>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</si>
  <si>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</si>
  <si>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</si>
  <si>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</si>
  <si>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</si>
  <si>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</si>
  <si>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</si>
  <si>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</si>
  <si>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</si>
  <si>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</si>
  <si>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</si>
  <si>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</si>
  <si>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</si>
  <si>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</si>
  <si>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</si>
  <si>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</si>
  <si>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</si>
  <si>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</si>
  <si>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</si>
  <si>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</si>
  <si>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</si>
  <si>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</si>
  <si>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</si>
  <si>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</si>
  <si>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</si>
  <si>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</si>
  <si>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</si>
  <si>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</si>
  <si>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</si>
  <si>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</si>
  <si>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</si>
  <si>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</si>
  <si>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</si>
  <si>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</si>
  <si>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</si>
  <si>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</si>
  <si>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</si>
  <si>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</si>
  <si>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</si>
  <si>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</si>
  <si>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</si>
  <si>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</si>
  <si>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</si>
  <si>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</si>
  <si>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</si>
  <si>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</si>
  <si>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</si>
  <si>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</si>
  <si>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</si>
  <si>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</si>
  <si>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</si>
  <si>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</si>
  <si>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</si>
  <si>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</si>
  <si>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</si>
  <si>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</si>
  <si>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</si>
  <si>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</si>
  <si>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</si>
  <si>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</si>
  <si>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</si>
  <si>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</si>
  <si>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</si>
  <si>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</si>
  <si>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</si>
  <si>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</si>
  <si>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</si>
  <si>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</si>
  <si>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</si>
  <si>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</si>
  <si>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</si>
  <si>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</si>
  <si>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</si>
  <si>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</si>
  <si>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</si>
  <si>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</si>
  <si>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</si>
  <si>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</si>
  <si>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</si>
  <si>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</si>
  <si>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</si>
  <si>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</si>
  <si>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</si>
  <si>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</si>
  <si>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</si>
  <si>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</si>
  <si>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</si>
  <si>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</si>
  <si>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</si>
  <si>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</si>
  <si>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</si>
  <si>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</si>
  <si>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</si>
  <si>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</si>
  <si>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</si>
  <si>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</si>
  <si>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</si>
  <si>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</si>
  <si>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</si>
  <si>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</si>
  <si>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</si>
  <si>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</si>
  <si>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</si>
  <si>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</si>
  <si>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</si>
  <si>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</si>
  <si>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</si>
  <si>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</si>
  <si>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</si>
  <si>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</si>
  <si>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</si>
  <si>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</si>
  <si>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</si>
  <si>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</si>
  <si>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</si>
  <si>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</si>
  <si>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</si>
  <si>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</si>
  <si>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</si>
  <si>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</si>
  <si>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</si>
  <si>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</si>
  <si>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</si>
  <si>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</si>
  <si>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</si>
  <si>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</si>
  <si>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</si>
  <si>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</si>
  <si>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</si>
  <si>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</si>
  <si>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</si>
  <si>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</si>
  <si>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</si>
  <si>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</si>
  <si>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</si>
  <si>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</si>
  <si>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</si>
  <si>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</si>
  <si>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</si>
  <si>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</si>
  <si>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</si>
  <si>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</si>
  <si>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</si>
  <si>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</si>
  <si>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</si>
  <si>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</si>
  <si>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</si>
  <si>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</si>
  <si>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</si>
  <si>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</si>
  <si>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</si>
  <si>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</si>
  <si>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</si>
  <si>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</si>
  <si>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</si>
  <si>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</si>
  <si>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</si>
  <si>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</si>
  <si>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</si>
  <si>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</si>
  <si>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</si>
  <si>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</si>
  <si>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</si>
  <si>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</si>
  <si>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</si>
  <si>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</si>
  <si>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</si>
  <si>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</si>
  <si>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</si>
  <si>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</si>
  <si>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</si>
  <si>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</si>
  <si>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</si>
  <si>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</si>
  <si>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</si>
  <si>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</si>
  <si>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</si>
  <si>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</si>
  <si>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</si>
  <si>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</si>
  <si>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</si>
  <si>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</si>
  <si>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</si>
  <si>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</si>
  <si>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</si>
  <si>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</si>
  <si>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</si>
  <si>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</si>
  <si>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</si>
  <si>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</si>
  <si>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</si>
  <si>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</si>
  <si>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</si>
  <si>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</si>
  <si>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</si>
  <si>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</si>
  <si>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</si>
  <si>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</si>
  <si>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</si>
  <si>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</si>
  <si>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</si>
  <si>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</si>
  <si>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</si>
  <si>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</si>
  <si>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</si>
  <si>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</si>
  <si>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</si>
  <si>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</si>
  <si>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</si>
  <si>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</si>
  <si>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</si>
  <si>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</si>
  <si>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</si>
  <si>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</si>
  <si>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</si>
  <si>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</si>
  <si>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</si>
  <si>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</si>
  <si>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</si>
  <si>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</si>
  <si>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</si>
  <si>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</si>
  <si>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</si>
  <si>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</si>
  <si>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</si>
  <si>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</si>
  <si>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</si>
  <si>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</si>
  <si>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</si>
  <si>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</si>
  <si>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</si>
  <si>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</si>
  <si>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</si>
  <si>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</si>
  <si>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</si>
  <si>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</si>
  <si>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</si>
  <si>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</si>
  <si>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</si>
  <si>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</si>
  <si>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</si>
  <si>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</si>
  <si>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</si>
  <si>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</si>
  <si>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</si>
  <si>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</si>
  <si>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</si>
  <si>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</si>
  <si>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</si>
  <si>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</si>
  <si>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</si>
  <si>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</si>
  <si>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</si>
  <si>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</si>
  <si>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</si>
  <si>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</si>
  <si>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</si>
  <si>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</si>
  <si>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</si>
  <si>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</si>
  <si>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</si>
  <si>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</si>
  <si>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</si>
  <si>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</si>
  <si>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</si>
  <si>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</si>
  <si>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</si>
  <si>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</si>
  <si>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</si>
  <si>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</si>
  <si>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</si>
  <si>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</si>
  <si>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</si>
  <si>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</si>
  <si>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</si>
  <si>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</si>
  <si>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</si>
  <si>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</si>
  <si>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</si>
  <si>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</si>
  <si>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</si>
  <si>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</si>
  <si>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</si>
  <si>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</si>
  <si>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</si>
  <si>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</si>
  <si>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</si>
  <si>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</si>
  <si>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</si>
  <si>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</si>
  <si>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</si>
  <si>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</si>
  <si>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</si>
  <si>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</si>
  <si>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</si>
  <si>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</si>
  <si>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</si>
  <si>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</si>
  <si>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</si>
  <si>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</si>
  <si>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</si>
  <si>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</si>
  <si>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</si>
  <si>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</si>
  <si>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</si>
  <si>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</si>
  <si>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</si>
  <si>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</si>
  <si>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</si>
  <si>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</si>
  <si>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</si>
  <si>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</si>
  <si>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</si>
  <si>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</si>
  <si>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</si>
  <si>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</si>
  <si>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</si>
  <si>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</si>
  <si>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</si>
  <si>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</si>
  <si>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</si>
  <si>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</si>
  <si>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</si>
  <si>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</si>
  <si>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</si>
  <si>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</si>
  <si>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</si>
  <si>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</si>
  <si>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</si>
  <si>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</si>
  <si>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</si>
  <si>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</si>
  <si>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</si>
  <si>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</si>
  <si>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</si>
  <si>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</si>
  <si>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</si>
  <si>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</si>
  <si>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</si>
  <si>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</si>
  <si>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</si>
  <si>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</si>
  <si>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</si>
  <si>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</si>
  <si>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</si>
  <si>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</si>
  <si>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</si>
  <si>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</si>
  <si>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</si>
  <si>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</si>
  <si>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</si>
  <si>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</si>
  <si>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</si>
  <si>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</si>
  <si>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</si>
  <si>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</si>
  <si>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</si>
  <si>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</si>
  <si>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</si>
  <si>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</si>
  <si>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</si>
  <si>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</si>
  <si>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</si>
  <si>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</si>
  <si>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</si>
  <si>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</si>
  <si>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</si>
  <si>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</si>
  <si>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</si>
  <si>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</si>
  <si>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</si>
  <si>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</si>
  <si>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</si>
  <si>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</si>
  <si>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</si>
  <si>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</si>
  <si>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</si>
  <si>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</si>
  <si>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</si>
  <si>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</si>
  <si>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</si>
  <si>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</si>
  <si>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</si>
  <si>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</si>
  <si>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</si>
  <si>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</si>
  <si>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</si>
  <si>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</si>
  <si>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</si>
  <si>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</si>
  <si>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</si>
  <si>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</si>
  <si>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</si>
  <si>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</si>
  <si>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</si>
  <si>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</si>
  <si>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</si>
  <si>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</si>
  <si>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</si>
  <si>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</si>
  <si>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</si>
  <si>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</si>
  <si>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</si>
  <si>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</si>
  <si>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</si>
  <si>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</si>
  <si>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</si>
  <si>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</si>
  <si>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</si>
  <si>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</si>
  <si>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</si>
  <si>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</si>
  <si>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</si>
  <si>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</si>
  <si>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</si>
  <si>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</si>
  <si>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</si>
  <si>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</si>
  <si>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</si>
  <si>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</si>
  <si>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</si>
  <si>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</si>
  <si>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</si>
  <si>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</si>
  <si>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</si>
  <si>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</si>
  <si>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</si>
  <si>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</si>
  <si>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</si>
  <si>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</si>
  <si>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</si>
  <si>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</si>
  <si>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</si>
  <si>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</si>
  <si>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</si>
  <si>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</si>
  <si>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</si>
  <si>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</si>
  <si>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</si>
  <si>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</si>
  <si>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</si>
  <si>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</si>
  <si>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</si>
  <si>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</si>
  <si>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</si>
  <si>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</si>
  <si>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</si>
  <si>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</si>
  <si>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</si>
  <si>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</si>
  <si>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</si>
  <si>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</si>
  <si>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</si>
  <si>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</si>
  <si>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</si>
  <si>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</si>
  <si>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</si>
  <si>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</si>
  <si>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</si>
  <si>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</si>
  <si>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</si>
  <si>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</si>
  <si>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</si>
  <si>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</si>
  <si>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</si>
  <si>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</si>
  <si>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</si>
  <si>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</si>
  <si>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</si>
  <si>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</si>
  <si>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</si>
  <si>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</si>
  <si>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</si>
  <si>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</si>
  <si>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</si>
  <si>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</si>
  <si>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</si>
  <si>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</si>
  <si>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</si>
  <si>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</si>
  <si>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</si>
  <si>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</si>
  <si>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</si>
  <si>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</si>
  <si>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</si>
  <si>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</si>
  <si>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</si>
  <si>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</si>
  <si>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</si>
  <si>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</si>
  <si>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</si>
  <si>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</si>
  <si>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</si>
  <si>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</si>
  <si>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</si>
  <si>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</si>
  <si>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</si>
  <si>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</si>
  <si>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</si>
  <si>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</si>
  <si>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</si>
  <si>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</si>
  <si>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</si>
  <si>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</si>
  <si>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</si>
  <si>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</si>
  <si>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</si>
  <si>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</si>
  <si>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</si>
  <si>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</si>
  <si>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</si>
  <si>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</si>
  <si>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</si>
  <si>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</si>
  <si>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</si>
  <si>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</si>
  <si>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</si>
  <si>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</si>
  <si>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</si>
  <si>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</si>
  <si>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</si>
  <si>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</si>
  <si>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</si>
  <si>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</si>
  <si>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</si>
  <si>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</si>
  <si>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</si>
  <si>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</si>
  <si>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</si>
  <si>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</si>
  <si>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</si>
  <si>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</si>
  <si>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</si>
  <si>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</si>
  <si>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</si>
  <si>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</si>
  <si>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</si>
  <si>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</si>
  <si>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</si>
  <si>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</si>
  <si>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</si>
  <si>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</si>
  <si>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</si>
  <si>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</si>
  <si>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</si>
  <si>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</si>
  <si>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</si>
  <si>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</si>
  <si>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</si>
  <si>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</si>
  <si>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</si>
  <si>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</si>
  <si>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</si>
  <si>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</si>
  <si>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</si>
  <si>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</si>
  <si>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</si>
  <si>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</si>
  <si>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</si>
  <si>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</si>
  <si>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</si>
  <si>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</si>
  <si>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</si>
  <si>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</si>
  <si>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</si>
  <si>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</si>
  <si>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</si>
  <si>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</si>
  <si>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</si>
  <si>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</si>
  <si>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</si>
  <si>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</si>
  <si>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</si>
  <si>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</si>
  <si>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</si>
  <si>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</si>
  <si>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</si>
  <si>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</si>
  <si>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</si>
  <si>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</si>
  <si>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</si>
  <si>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</si>
  <si>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</si>
  <si>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</si>
  <si>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</si>
  <si>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</si>
  <si>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</si>
  <si>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</si>
  <si>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</si>
  <si>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</si>
  <si>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</si>
  <si>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</si>
  <si>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</si>
  <si>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</si>
  <si>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</si>
  <si>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</si>
  <si>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</si>
  <si>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</si>
  <si>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</si>
  <si>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</si>
  <si>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</si>
  <si>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</si>
  <si>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</si>
  <si>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</si>
  <si>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</si>
  <si>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</si>
  <si>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</si>
  <si>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</si>
  <si>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</si>
  <si>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</si>
  <si>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</si>
  <si>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</si>
  <si>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</si>
  <si>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</si>
  <si>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</si>
  <si>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</si>
  <si>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</si>
  <si>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</si>
  <si>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</si>
  <si>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</si>
  <si>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</si>
  <si>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</si>
  <si>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</si>
  <si>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</si>
  <si>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</si>
  <si>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</si>
  <si>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</si>
  <si>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</si>
  <si>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</si>
  <si>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</si>
  <si>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</si>
  <si>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</si>
  <si>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</si>
  <si>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</si>
  <si>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</si>
  <si>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</si>
  <si>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</si>
  <si>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</si>
  <si>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</si>
  <si>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</si>
  <si>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</si>
  <si>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</si>
  <si>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</si>
  <si>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</si>
  <si>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</si>
  <si>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</si>
  <si>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</si>
  <si>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</si>
  <si>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</si>
  <si>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</si>
  <si>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</si>
  <si>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</si>
  <si>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</si>
  <si>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</si>
  <si>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</si>
  <si>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</si>
  <si>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</si>
  <si>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</si>
  <si>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</si>
  <si>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</si>
  <si>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</si>
  <si>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</si>
  <si>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</si>
  <si>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</si>
  <si>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</si>
  <si>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</si>
  <si>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</si>
  <si>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</si>
  <si>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</si>
  <si>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</si>
  <si>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</si>
  <si>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</si>
  <si>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</si>
  <si>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</si>
  <si>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</si>
  <si>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</si>
  <si>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</si>
  <si>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</si>
  <si>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</si>
  <si>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</si>
  <si>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</si>
  <si>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</si>
  <si>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</si>
  <si>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</si>
  <si>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</si>
  <si>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</si>
  <si>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</si>
  <si>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</si>
  <si>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</si>
  <si>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</si>
  <si>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</si>
  <si>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</si>
  <si>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</si>
  <si>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</si>
  <si>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</si>
  <si>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</si>
  <si>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</si>
  <si>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</si>
  <si>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</si>
  <si>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</si>
  <si>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</si>
  <si>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</si>
  <si>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</si>
  <si>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</si>
  <si>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</si>
  <si>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</si>
  <si>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</si>
  <si>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</si>
  <si>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</si>
  <si>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</si>
  <si>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</si>
  <si>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</si>
  <si>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</si>
  <si>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</si>
  <si>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</si>
  <si>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</si>
  <si>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</si>
  <si>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</si>
  <si>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</si>
  <si>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</si>
  <si>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</si>
  <si>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</si>
  <si>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</si>
  <si>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</si>
  <si>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</si>
  <si>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</si>
  <si>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</si>
  <si>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</si>
  <si>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</si>
  <si>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</si>
  <si>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</si>
  <si>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</si>
  <si>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</si>
  <si>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</si>
  <si>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</si>
  <si>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</si>
  <si>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</si>
  <si>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</si>
  <si>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</si>
  <si>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</si>
  <si>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</si>
  <si>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</si>
  <si>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</si>
  <si>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</si>
  <si>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</si>
  <si>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</si>
  <si>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</si>
  <si>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</si>
  <si>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</si>
  <si>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</si>
  <si>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</si>
  <si>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</si>
  <si>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</si>
  <si>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</si>
  <si>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</si>
  <si>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</si>
  <si>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</si>
  <si>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</si>
  <si>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</si>
  <si>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</si>
  <si>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</si>
  <si>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</si>
  <si>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</si>
  <si>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</si>
  <si>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</si>
  <si>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</si>
  <si>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</si>
  <si>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</si>
  <si>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</si>
  <si>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</si>
  <si>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</si>
  <si>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</si>
  <si>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</si>
  <si>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</si>
  <si>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</si>
  <si>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</si>
  <si>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</si>
  <si>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</si>
  <si>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</si>
  <si>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</si>
  <si>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</si>
  <si>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</si>
  <si>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</si>
  <si>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</si>
  <si>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</si>
  <si>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</si>
  <si>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</si>
  <si>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</si>
  <si>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</si>
  <si>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</si>
  <si>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</si>
  <si>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</si>
  <si>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</si>
  <si>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</si>
  <si>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</si>
  <si>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</si>
  <si>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</si>
  <si>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</si>
  <si>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</si>
  <si>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</si>
  <si>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</si>
  <si>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</si>
  <si>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</si>
  <si>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</si>
  <si>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</si>
  <si>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</si>
  <si>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</si>
  <si>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</si>
  <si>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</si>
  <si>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</si>
  <si>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</si>
  <si>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</si>
  <si>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</si>
  <si>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</si>
  <si>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</si>
  <si>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</si>
  <si>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</si>
  <si>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</si>
  <si>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</si>
  <si>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</si>
  <si>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</si>
  <si>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</si>
  <si>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</si>
  <si>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</si>
  <si>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</si>
  <si>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</si>
  <si>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</si>
  <si>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</si>
  <si>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</si>
  <si>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</si>
  <si>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</si>
  <si>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</si>
  <si>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</si>
  <si>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</si>
  <si>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</si>
  <si>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</si>
  <si>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</si>
  <si>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</si>
  <si>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</si>
  <si>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</si>
  <si>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</si>
  <si>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</si>
  <si>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</si>
  <si>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</si>
  <si>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</si>
  <si>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</si>
  <si>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</si>
  <si>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</si>
  <si>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</si>
  <si>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</si>
  <si>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</si>
  <si>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</si>
  <si>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</si>
  <si>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</si>
  <si>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</si>
  <si>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</si>
  <si>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</si>
  <si>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</si>
  <si>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</si>
  <si>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</si>
  <si>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</si>
  <si>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</si>
  <si>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</si>
  <si>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</si>
  <si>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</si>
  <si>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</si>
  <si>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</si>
  <si>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</si>
  <si>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</si>
  <si>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</si>
  <si>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</si>
  <si>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</si>
  <si>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</si>
  <si>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</si>
  <si>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</si>
  <si>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</si>
  <si>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</si>
  <si>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</si>
  <si>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</si>
  <si>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</si>
  <si>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</si>
  <si>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</si>
  <si>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</si>
  <si>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</si>
  <si>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</si>
  <si>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</si>
  <si>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</si>
  <si>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</si>
  <si>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</si>
  <si>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</si>
  <si>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</si>
  <si>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</si>
  <si>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</si>
  <si>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</si>
  <si>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</si>
  <si>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</si>
  <si>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</si>
  <si>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</si>
  <si>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</si>
  <si>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</si>
  <si>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</si>
  <si>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</si>
  <si>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</si>
  <si>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</si>
  <si>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</si>
  <si>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</si>
  <si>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</si>
  <si>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</si>
  <si>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</si>
  <si>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</si>
  <si>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</si>
  <si>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</si>
  <si>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</si>
  <si>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</si>
  <si>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</si>
  <si>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</si>
  <si>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</si>
  <si>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</si>
  <si>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</si>
  <si>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</si>
  <si>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</si>
  <si>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</si>
  <si>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</si>
  <si>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</si>
  <si>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</si>
  <si>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</si>
  <si>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</si>
  <si>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</si>
  <si>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</si>
  <si>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</si>
  <si>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</si>
  <si>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</si>
  <si>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</si>
  <si>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</si>
  <si>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</si>
  <si>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</si>
  <si>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</si>
  <si>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</si>
  <si>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</si>
  <si>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</si>
  <si>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</si>
  <si>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</si>
  <si>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</si>
  <si>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</si>
  <si>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</si>
  <si>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</si>
  <si>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</si>
  <si>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</si>
  <si>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</si>
  <si>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</si>
  <si>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</si>
  <si>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</si>
  <si>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</si>
  <si>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</si>
  <si>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</si>
  <si>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</si>
  <si>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</si>
  <si>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</si>
  <si>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</si>
  <si>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</si>
  <si>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</si>
  <si>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</si>
  <si>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</si>
  <si>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</si>
  <si>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</si>
  <si>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</si>
  <si>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</si>
  <si>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</si>
  <si>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</si>
  <si>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</si>
  <si>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</si>
  <si>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</si>
  <si>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</si>
  <si>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</si>
  <si>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</si>
  <si>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</si>
  <si>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</si>
  <si>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</si>
  <si>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</si>
  <si>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</si>
  <si>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</si>
  <si>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</si>
  <si>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</si>
  <si>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</si>
  <si>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</si>
  <si>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</si>
  <si>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</si>
  <si>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</si>
  <si>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</si>
  <si>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</si>
  <si>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</si>
  <si>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</si>
  <si>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</si>
  <si>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</si>
  <si>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</si>
  <si>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</si>
  <si>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</si>
  <si>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</si>
  <si>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</si>
  <si>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</si>
  <si>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</si>
  <si>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</si>
  <si>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</si>
  <si>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</si>
  <si>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</si>
  <si>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</si>
  <si>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</si>
  <si>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</si>
  <si>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</si>
  <si>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</si>
  <si>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</si>
  <si>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</si>
  <si>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</si>
  <si>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</si>
  <si>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</si>
  <si>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</si>
  <si>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</si>
  <si>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</si>
  <si>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</si>
  <si>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</si>
  <si>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</si>
  <si>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</si>
  <si>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</si>
  <si>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</si>
  <si>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</si>
  <si>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</si>
  <si>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</si>
  <si>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</si>
  <si>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</si>
  <si>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</si>
  <si>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</si>
  <si>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</si>
  <si>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</si>
  <si>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</si>
  <si>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</si>
  <si>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</si>
  <si>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</si>
  <si>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</si>
  <si>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</si>
  <si>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</si>
  <si>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</si>
  <si>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</si>
  <si>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</si>
  <si>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</si>
  <si>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</si>
  <si>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</si>
  <si>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</si>
  <si>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</si>
  <si>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</si>
  <si>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</si>
  <si>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</si>
  <si>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</si>
  <si>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</si>
  <si>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</si>
  <si>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</si>
  <si>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</si>
  <si>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</si>
  <si>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</si>
  <si>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</si>
  <si>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</si>
  <si>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</si>
  <si>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</si>
  <si>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</si>
  <si>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</si>
  <si>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</si>
  <si>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</si>
  <si>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</si>
  <si>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</si>
  <si>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</si>
  <si>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</si>
  <si>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</si>
  <si>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</si>
  <si>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</si>
  <si>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</si>
  <si>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</si>
  <si>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</si>
  <si>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</si>
  <si>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</si>
  <si>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</si>
  <si>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</si>
  <si>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</si>
  <si>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</si>
  <si>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</si>
  <si>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</si>
  <si>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</si>
  <si>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</si>
  <si>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</si>
  <si>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</si>
  <si>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</si>
  <si>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</si>
  <si>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</si>
  <si>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</si>
  <si>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</si>
  <si>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</si>
  <si>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</si>
  <si>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</si>
  <si>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</si>
  <si>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</si>
  <si>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</si>
  <si>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</si>
  <si>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</si>
  <si>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</si>
  <si>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</si>
  <si>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</si>
  <si>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</si>
  <si>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</si>
  <si>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</si>
  <si>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</si>
  <si>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</si>
  <si>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</si>
  <si>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</si>
  <si>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</si>
  <si>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</si>
  <si>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</si>
  <si>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</si>
  <si>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</si>
  <si>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</si>
  <si>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</si>
  <si>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</si>
  <si>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</si>
  <si>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</si>
  <si>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</si>
  <si>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</si>
  <si>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</si>
  <si>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</si>
  <si>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</si>
  <si>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</si>
  <si>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</si>
  <si>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</si>
  <si>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</si>
  <si>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</si>
  <si>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</si>
  <si>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</si>
  <si>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</si>
  <si>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</si>
  <si>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</si>
  <si>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</si>
  <si>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</si>
  <si>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</si>
  <si>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</si>
  <si>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</si>
  <si>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</si>
  <si>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</si>
  <si>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</si>
  <si>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</si>
  <si>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</si>
  <si>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</si>
  <si>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</si>
  <si>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</si>
  <si>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</si>
  <si>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</si>
  <si>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</si>
  <si>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</si>
  <si>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</si>
  <si>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</si>
  <si>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</si>
  <si>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</si>
  <si>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</si>
  <si>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</si>
  <si>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</si>
  <si>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</si>
  <si>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</si>
  <si>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</si>
  <si>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</si>
  <si>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</si>
  <si>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</si>
  <si>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</si>
  <si>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</si>
  <si>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</si>
  <si>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</si>
  <si>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</si>
  <si>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</si>
  <si>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</si>
  <si>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</si>
  <si>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</si>
  <si>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</si>
  <si>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</si>
  <si>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</si>
  <si>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</si>
  <si>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</si>
  <si>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</si>
  <si>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</si>
  <si>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</si>
  <si>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</si>
  <si>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</si>
  <si>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</si>
  <si>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</si>
  <si>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</si>
  <si>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</si>
  <si>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</si>
  <si>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</si>
  <si>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</si>
  <si>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</si>
  <si>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</si>
  <si>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</si>
  <si>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</si>
  <si>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</si>
  <si>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</si>
  <si>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</si>
  <si>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</si>
  <si>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</si>
  <si>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</si>
  <si>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</si>
  <si>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</si>
  <si>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</si>
  <si>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</si>
  <si>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</si>
  <si>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</si>
  <si>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</si>
  <si>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</si>
  <si>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</si>
  <si>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</si>
  <si>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</si>
  <si>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</si>
  <si>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</si>
  <si>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</si>
  <si>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</si>
  <si>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</si>
  <si>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</si>
  <si>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</si>
  <si>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</si>
  <si>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</si>
  <si>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</si>
  <si>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</si>
  <si>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</si>
  <si>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</si>
  <si>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</si>
  <si>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</si>
  <si>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</si>
  <si>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</si>
  <si>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</si>
  <si>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</si>
  <si>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</si>
  <si>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</si>
  <si>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</si>
  <si>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</si>
  <si>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</si>
  <si>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</si>
  <si>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</si>
  <si>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</si>
  <si>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</si>
  <si>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</si>
  <si>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</si>
  <si>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</si>
  <si>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</si>
  <si>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</si>
  <si>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</si>
  <si>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</si>
  <si>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</si>
  <si>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</si>
  <si>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</si>
  <si>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</si>
  <si>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</si>
  <si>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</si>
  <si>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</si>
  <si>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</si>
  <si>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</si>
  <si>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</si>
  <si>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</si>
  <si>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</si>
  <si>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</si>
  <si>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</si>
  <si>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</si>
  <si>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</si>
  <si>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</si>
  <si>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</si>
  <si>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</si>
  <si>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</si>
  <si>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</si>
  <si>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</si>
  <si>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</si>
  <si>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</si>
  <si>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</si>
  <si>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</si>
  <si>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</si>
  <si>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</si>
  <si>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</si>
  <si>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</si>
  <si>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</si>
  <si>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</si>
  <si>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</si>
  <si>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</si>
  <si>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</si>
  <si>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</si>
  <si>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</si>
  <si>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</si>
  <si>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</si>
  <si>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</si>
  <si>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</si>
  <si>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</si>
  <si>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</si>
  <si>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</si>
  <si>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</si>
  <si>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</si>
  <si>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</si>
  <si>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</si>
  <si>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</si>
  <si>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</si>
  <si>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</si>
  <si>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</si>
  <si>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</si>
  <si>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</si>
  <si>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</si>
  <si>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</si>
  <si>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</si>
  <si>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</si>
  <si>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</si>
  <si>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</si>
  <si>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</si>
  <si>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</si>
  <si>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</si>
  <si>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</si>
  <si>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</si>
  <si>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</si>
  <si>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</si>
  <si>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</si>
  <si>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</si>
  <si>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</si>
  <si>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</si>
  <si>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</si>
  <si>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</si>
  <si>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</si>
  <si>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</si>
  <si>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</si>
  <si>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</si>
  <si>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</si>
  <si>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</si>
  <si>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</si>
  <si>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</si>
  <si>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</si>
  <si>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</si>
  <si>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</si>
  <si>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</si>
  <si>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</si>
  <si>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</si>
  <si>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</si>
  <si>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</si>
  <si>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</si>
  <si>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</si>
  <si>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</si>
  <si>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</si>
  <si>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</si>
  <si>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</si>
  <si>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</si>
  <si>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</si>
  <si>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</si>
  <si>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</si>
  <si>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</si>
  <si>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</si>
  <si>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</si>
  <si>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</si>
  <si>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</si>
  <si>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</si>
  <si>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</si>
  <si>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</si>
  <si>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</si>
  <si>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</si>
  <si>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</si>
  <si>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</si>
  <si>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</si>
  <si>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</si>
  <si>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</si>
  <si>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</si>
  <si>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</si>
  <si>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</si>
  <si>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</si>
  <si>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</si>
  <si>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</si>
  <si>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</si>
  <si>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</si>
  <si>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</si>
  <si>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</si>
  <si>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</si>
  <si>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</si>
  <si>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</si>
  <si>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</si>
  <si>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</si>
  <si>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</si>
  <si>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</si>
  <si>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</si>
  <si>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</si>
  <si>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</si>
  <si>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</si>
  <si>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</si>
  <si>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</si>
  <si>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</si>
  <si>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</si>
  <si>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</si>
  <si>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</si>
  <si>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</si>
  <si>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</si>
  <si>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</si>
  <si>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</si>
  <si>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</si>
  <si>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</si>
  <si>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</si>
  <si>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</si>
  <si>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</si>
  <si>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</si>
  <si>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</si>
  <si>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</si>
  <si>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</si>
  <si>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</si>
  <si>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</si>
  <si>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</si>
  <si>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</si>
  <si>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</si>
  <si>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</si>
  <si>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</si>
  <si>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</si>
  <si>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</si>
  <si>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</si>
  <si>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</si>
  <si>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</si>
  <si>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</si>
  <si>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</si>
  <si>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</si>
  <si>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</si>
  <si>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</si>
  <si>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</si>
  <si>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</si>
  <si>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</si>
  <si>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</si>
  <si>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</si>
  <si>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</si>
  <si>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</si>
  <si>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</si>
  <si>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</si>
  <si>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</si>
  <si>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</si>
  <si>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</si>
  <si>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</si>
  <si>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</si>
  <si>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</si>
  <si>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</si>
  <si>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</si>
  <si>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</si>
  <si>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</si>
  <si>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</si>
  <si>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</si>
  <si>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</si>
  <si>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</si>
  <si>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</si>
  <si>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</si>
  <si>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</si>
  <si>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</si>
  <si>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</si>
  <si>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</si>
  <si>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</si>
  <si>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</si>
  <si>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</si>
  <si>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</si>
  <si>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</si>
  <si>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</si>
  <si>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</si>
  <si>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</si>
  <si>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</si>
  <si>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</si>
  <si>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</si>
  <si>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</si>
  <si>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</si>
  <si>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</si>
  <si>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</si>
  <si>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</si>
  <si>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</si>
  <si>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</si>
  <si>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</si>
  <si>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</si>
  <si>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</si>
  <si>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</si>
  <si>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</si>
  <si>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</si>
  <si>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</si>
  <si>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</si>
  <si>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</si>
  <si>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</si>
  <si>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</si>
  <si>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</si>
  <si>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</si>
  <si>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</si>
  <si>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</si>
  <si>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</si>
  <si>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</si>
  <si>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</si>
  <si>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</si>
  <si>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</si>
  <si>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</si>
  <si>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</si>
  <si>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</si>
  <si>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</si>
  <si>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</si>
  <si>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</si>
  <si>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</si>
  <si>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</si>
  <si>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</si>
  <si>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</si>
  <si>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</si>
  <si>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</si>
  <si>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</si>
  <si>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</si>
  <si>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</si>
  <si>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</si>
  <si>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</si>
  <si>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</si>
  <si>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</si>
  <si>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</si>
  <si>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</si>
  <si>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</si>
  <si>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</si>
  <si>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</si>
  <si>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</si>
  <si>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</si>
  <si>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</si>
  <si>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</si>
  <si>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</si>
  <si>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</si>
  <si>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</si>
  <si>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</si>
  <si>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</si>
  <si>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</si>
  <si>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</si>
  <si>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</si>
  <si>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</si>
  <si>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</si>
  <si>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</si>
  <si>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</si>
  <si>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</si>
  <si>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</si>
  <si>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</si>
  <si>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</si>
  <si>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</si>
  <si>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</si>
  <si>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</si>
  <si>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</si>
  <si>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</si>
  <si>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</si>
  <si>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</si>
  <si>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</si>
  <si>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</si>
  <si>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</si>
  <si>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</si>
  <si>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</si>
  <si>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</si>
  <si>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</si>
  <si>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</si>
  <si>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</si>
  <si>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</si>
  <si>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</si>
  <si>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</si>
  <si>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</si>
  <si>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</si>
  <si>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</si>
  <si>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</si>
  <si>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</si>
  <si>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</si>
  <si>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</si>
  <si>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</si>
  <si>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</si>
  <si>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</si>
  <si>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</si>
  <si>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</si>
  <si>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</si>
  <si>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</si>
  <si>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</si>
  <si>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</si>
  <si>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</si>
  <si>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</si>
  <si>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</si>
  <si>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</si>
  <si>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</si>
  <si>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</si>
  <si>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</si>
  <si>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</si>
  <si>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</si>
  <si>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</si>
  <si>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</si>
  <si>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</si>
  <si>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</si>
  <si>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</si>
  <si>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</si>
  <si>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</si>
  <si>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</si>
  <si>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</si>
  <si>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</si>
  <si>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</si>
  <si>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</si>
  <si>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</si>
  <si>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</si>
  <si>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</si>
  <si>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</si>
  <si>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</si>
  <si>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</si>
  <si>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</si>
  <si>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</si>
  <si>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</si>
  <si>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</si>
  <si>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</si>
  <si>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</si>
  <si>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</si>
  <si>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</si>
  <si>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</si>
  <si>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</si>
  <si>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</si>
  <si>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</si>
  <si>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</si>
  <si>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</si>
  <si>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</si>
  <si>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</si>
  <si>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</si>
  <si>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</si>
  <si>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</si>
  <si>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</si>
  <si>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</si>
  <si>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</si>
  <si>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</si>
  <si>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</si>
  <si>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</si>
  <si>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</si>
  <si>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</si>
  <si>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</si>
  <si>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</si>
  <si>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</si>
  <si>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</si>
  <si>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</si>
  <si>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</si>
  <si>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</si>
  <si>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</si>
  <si>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</si>
  <si>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</si>
  <si>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</si>
  <si>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</si>
  <si>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</si>
  <si>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</si>
  <si>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</si>
  <si>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</si>
  <si>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</si>
  <si>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</si>
  <si>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</si>
  <si>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</si>
  <si>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</si>
  <si>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</si>
  <si>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</si>
  <si>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</si>
  <si>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</si>
  <si>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</si>
  <si>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</si>
  <si>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</si>
  <si>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</si>
  <si>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</si>
  <si>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</si>
  <si>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</si>
  <si>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</si>
  <si>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</si>
  <si>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</si>
  <si>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</si>
  <si>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</si>
  <si>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</si>
  <si>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</si>
  <si>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</si>
  <si>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</si>
  <si>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</si>
  <si>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</si>
  <si>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</si>
  <si>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</si>
  <si>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</si>
  <si>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</si>
  <si>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</si>
  <si>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</si>
  <si>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</si>
  <si>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</si>
  <si>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</si>
  <si>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</si>
  <si>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</si>
  <si>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</si>
  <si>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</si>
  <si>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</si>
  <si>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</si>
  <si>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</si>
  <si>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</si>
  <si>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</si>
  <si>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</si>
  <si>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</si>
  <si>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</si>
  <si>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</si>
  <si>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</si>
  <si>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</si>
  <si>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</si>
  <si>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</si>
  <si>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</si>
  <si>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</si>
  <si>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</si>
  <si>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</si>
  <si>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</si>
  <si>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</si>
  <si>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</si>
  <si>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</si>
  <si>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</si>
  <si>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</si>
  <si>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</si>
  <si>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</si>
  <si>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</si>
  <si>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</si>
  <si>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</si>
  <si>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</si>
  <si>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</si>
  <si>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</si>
  <si>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</si>
  <si>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</si>
  <si>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</si>
  <si>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</si>
  <si>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</si>
  <si>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</si>
  <si>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</si>
  <si>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</si>
  <si>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</si>
  <si>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</si>
  <si>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</si>
  <si>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</si>
  <si>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</si>
  <si>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</si>
  <si>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</si>
  <si>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</si>
  <si>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</si>
  <si>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</si>
  <si>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</si>
  <si>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</si>
  <si>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</si>
  <si>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</si>
  <si>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</si>
  <si>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</si>
  <si>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</si>
  <si>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</si>
  <si>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</si>
  <si>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</si>
  <si>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</si>
  <si>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</si>
  <si>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</si>
  <si>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</si>
  <si>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</si>
  <si>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</si>
  <si>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</si>
  <si>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</si>
  <si>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</si>
  <si>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</si>
  <si>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</si>
  <si>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</si>
  <si>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</si>
  <si>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</si>
  <si>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</si>
  <si>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</si>
  <si>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</si>
  <si>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</si>
  <si>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</si>
  <si>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</si>
  <si>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</si>
  <si>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</si>
  <si>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</si>
  <si>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</si>
  <si>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</si>
  <si>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</si>
  <si>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</si>
  <si>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</si>
  <si>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</si>
  <si>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</si>
  <si>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</si>
  <si>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</si>
  <si>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</si>
  <si>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</si>
  <si>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</si>
  <si>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</si>
  <si>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</si>
  <si>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</si>
  <si>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</si>
  <si>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</si>
  <si>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</si>
  <si>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</si>
  <si>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</si>
  <si>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</si>
  <si>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</si>
  <si>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</si>
  <si>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</si>
  <si>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</si>
  <si>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</si>
  <si>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</si>
  <si>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</si>
  <si>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</si>
  <si>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</si>
  <si>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</si>
  <si>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</si>
  <si>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</si>
  <si>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</si>
  <si>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</si>
  <si>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</si>
  <si>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</si>
  <si>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</si>
  <si>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</si>
  <si>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</si>
  <si>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</si>
  <si>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</si>
  <si>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</si>
  <si>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</si>
  <si>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</si>
  <si>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</si>
  <si>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</si>
  <si>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</si>
  <si>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</si>
  <si>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</si>
  <si>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</si>
  <si>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</si>
  <si>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</si>
  <si>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</si>
  <si>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</si>
  <si>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</si>
  <si>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</si>
  <si>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</si>
  <si>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</si>
  <si>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</si>
  <si>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</si>
  <si>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</si>
  <si>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</si>
  <si>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</si>
  <si>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</si>
  <si>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</si>
  <si>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</si>
  <si>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</si>
  <si>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</si>
  <si>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</si>
  <si>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</si>
  <si>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</si>
  <si>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</si>
  <si>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</si>
  <si>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</si>
  <si>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</si>
  <si>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</si>
  <si>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</si>
  <si>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</si>
  <si>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</si>
  <si>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</si>
  <si>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</si>
  <si>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</si>
  <si>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</si>
  <si>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</si>
  <si>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</si>
  <si>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</si>
  <si>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</si>
  <si>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</si>
  <si>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</si>
  <si>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</si>
  <si>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</si>
  <si>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</si>
  <si>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</si>
  <si>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</si>
  <si>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</si>
  <si>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</si>
  <si>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</si>
  <si>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</si>
  <si>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</si>
  <si>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</si>
  <si>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</si>
  <si>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</si>
  <si>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</si>
  <si>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</si>
  <si>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</si>
  <si>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</si>
  <si>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</si>
  <si>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</si>
  <si>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</si>
  <si>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</si>
  <si>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</si>
  <si>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</si>
  <si>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</si>
  <si>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</si>
  <si>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</si>
  <si>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</si>
  <si>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</si>
  <si>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</si>
  <si>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</si>
  <si>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</si>
  <si>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</si>
  <si>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</si>
  <si>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</si>
  <si>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</si>
  <si>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</si>
  <si>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</si>
  <si>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</si>
  <si>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</si>
  <si>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</si>
  <si>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</si>
  <si>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</si>
  <si>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</si>
  <si>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</si>
  <si>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</si>
  <si>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</si>
  <si>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</si>
  <si>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</si>
  <si>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</si>
  <si>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</si>
  <si>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</si>
  <si>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</si>
  <si>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</si>
  <si>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</si>
  <si>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</si>
  <si>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</si>
  <si>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</si>
  <si>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</si>
  <si>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</si>
  <si>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</si>
  <si>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</si>
  <si>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</si>
  <si>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</si>
  <si>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</si>
  <si>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</si>
  <si>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</si>
  <si>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</si>
  <si>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</si>
  <si>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</si>
  <si>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</si>
  <si>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</si>
  <si>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</si>
  <si>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</si>
  <si>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</si>
  <si>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</si>
  <si>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</si>
  <si>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</si>
  <si>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</si>
  <si>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</si>
  <si>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</si>
  <si>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</si>
  <si>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</si>
  <si>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</si>
  <si>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</si>
  <si>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</si>
  <si>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</si>
  <si>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</si>
  <si>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</si>
  <si>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</si>
  <si>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</si>
  <si>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</si>
  <si>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</si>
  <si>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</si>
  <si>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</si>
  <si>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</si>
  <si>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</si>
  <si>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</si>
  <si>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</si>
  <si>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</si>
  <si>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</si>
  <si>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</si>
  <si>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</si>
  <si>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</si>
  <si>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</si>
  <si>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</si>
  <si>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</si>
  <si>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</si>
  <si>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</si>
  <si>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</si>
  <si>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</si>
  <si>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</si>
  <si>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</si>
  <si>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</si>
  <si>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</si>
  <si>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</si>
  <si>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</si>
  <si>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</si>
  <si>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</si>
  <si>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</si>
  <si>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</si>
  <si>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</si>
  <si>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</si>
  <si>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</si>
  <si>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</si>
  <si>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</si>
  <si>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</si>
  <si>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</si>
  <si>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</si>
  <si>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</si>
  <si>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</si>
  <si>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</si>
  <si>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</si>
  <si>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</si>
  <si>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</si>
  <si>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</si>
  <si>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</si>
  <si>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</si>
  <si>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</si>
  <si>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</si>
  <si>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</si>
  <si>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</si>
  <si>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</si>
  <si>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</si>
  <si>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</si>
  <si>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</si>
  <si>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</si>
  <si>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</si>
  <si>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</si>
  <si>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</si>
  <si>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</si>
  <si>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</si>
  <si>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</si>
  <si>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</si>
  <si>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</si>
  <si>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</si>
  <si>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</si>
  <si>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</si>
  <si>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</si>
  <si>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</si>
  <si>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</si>
  <si>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</si>
  <si>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</si>
  <si>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</si>
  <si>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</si>
  <si>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</si>
  <si>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</si>
  <si>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</si>
  <si>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</si>
  <si>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</si>
  <si>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</si>
  <si>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</si>
  <si>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</si>
  <si>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</si>
  <si>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</si>
  <si>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</si>
  <si>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</si>
  <si>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</si>
  <si>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</si>
  <si>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</si>
  <si>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</si>
  <si>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</si>
  <si>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</si>
  <si>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</si>
  <si>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</si>
  <si>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</si>
  <si>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</si>
  <si>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</si>
  <si>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</si>
  <si>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</si>
  <si>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</si>
  <si>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</si>
  <si>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</si>
  <si>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</si>
  <si>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</si>
  <si>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</si>
  <si>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</si>
  <si>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</si>
  <si>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</si>
  <si>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</si>
  <si>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</si>
  <si>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</si>
  <si>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</si>
  <si>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</si>
  <si>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</si>
  <si>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</si>
  <si>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</si>
  <si>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</si>
  <si>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</si>
  <si>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</si>
  <si>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</si>
  <si>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</si>
  <si>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</si>
  <si>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</si>
  <si>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</si>
  <si>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</si>
  <si>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</si>
  <si>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</si>
  <si>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</si>
  <si>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</si>
  <si>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</si>
  <si>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</si>
  <si>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</si>
  <si>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</si>
  <si>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</si>
  <si>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</si>
  <si>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</si>
  <si>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</si>
  <si>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</si>
  <si>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</si>
  <si>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</si>
  <si>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</si>
  <si>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</si>
  <si>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</si>
  <si>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</si>
  <si>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</si>
  <si>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</si>
  <si>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</si>
  <si>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</si>
  <si>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</si>
  <si>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</si>
  <si>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</si>
  <si>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</si>
  <si>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</si>
  <si>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</si>
  <si>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</si>
  <si>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</si>
  <si>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</si>
  <si>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</si>
  <si>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</si>
  <si>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</si>
  <si>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</si>
  <si>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</si>
  <si>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</si>
  <si>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</si>
  <si>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</si>
  <si>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</si>
  <si>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</si>
  <si>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</si>
  <si>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</si>
  <si>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</si>
  <si>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</si>
  <si>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</si>
  <si>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</si>
  <si>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</si>
  <si>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</si>
  <si>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</si>
  <si>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</si>
  <si>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</si>
  <si>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</si>
  <si>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</si>
  <si>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</si>
  <si>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</si>
  <si>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</si>
  <si>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</si>
  <si>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</si>
  <si>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</si>
  <si>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</si>
  <si>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</si>
  <si>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</si>
  <si>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</si>
  <si>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</si>
  <si>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</si>
  <si>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</si>
  <si>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</si>
  <si>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</si>
  <si>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</si>
  <si>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</si>
  <si>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</si>
  <si>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</si>
  <si>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</si>
  <si>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</si>
  <si>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</si>
  <si>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</si>
  <si>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</si>
  <si>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</si>
  <si>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</si>
  <si>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</si>
  <si>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</si>
  <si>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</si>
  <si>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</si>
  <si>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</si>
  <si>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</si>
  <si>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</si>
  <si>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</si>
  <si>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</si>
  <si>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</si>
  <si>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</si>
  <si>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</si>
  <si>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</si>
  <si>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</si>
  <si>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</si>
  <si>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</si>
  <si>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</si>
  <si>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</si>
  <si>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</si>
  <si>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</si>
  <si>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</si>
  <si>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</si>
  <si>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</si>
  <si>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</si>
  <si>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</si>
  <si>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</si>
  <si>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</si>
  <si>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</si>
  <si>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</si>
  <si>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</si>
  <si>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</si>
  <si>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</si>
  <si>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</si>
  <si>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</si>
  <si>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</si>
  <si>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</si>
  <si>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</si>
  <si>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</si>
  <si>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</si>
  <si>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</si>
  <si>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</si>
  <si>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</si>
  <si>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</si>
  <si>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</si>
  <si>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</si>
  <si>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</si>
  <si>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</si>
  <si>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</si>
  <si>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</si>
  <si>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</si>
  <si>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</si>
  <si>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</si>
  <si>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</si>
  <si>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</si>
  <si>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</si>
  <si>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</si>
  <si>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</si>
  <si>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</si>
  <si>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</si>
  <si>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</si>
  <si>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</si>
  <si>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</si>
  <si>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</si>
  <si>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</si>
  <si>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</si>
  <si>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</si>
  <si>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</si>
  <si>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</si>
  <si>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</si>
  <si>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</si>
  <si>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</si>
  <si>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</si>
  <si>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</si>
  <si>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</si>
  <si>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</si>
  <si>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</si>
  <si>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</si>
  <si>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</si>
  <si>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</si>
  <si>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</si>
  <si>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</si>
  <si>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</si>
  <si>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</si>
  <si>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</si>
  <si>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</si>
  <si>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</si>
  <si>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</si>
  <si>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</si>
  <si>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</si>
  <si>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</si>
  <si>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</si>
  <si>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</si>
  <si>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</si>
  <si>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</si>
  <si>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</si>
  <si>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</si>
  <si>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</si>
  <si>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</si>
  <si>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</si>
  <si>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</si>
  <si>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</si>
  <si>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</si>
  <si>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</si>
  <si>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</si>
  <si>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</si>
  <si>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</si>
  <si>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</si>
  <si>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</si>
  <si>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</si>
  <si>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</si>
  <si>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</si>
  <si>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</si>
  <si>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</si>
  <si>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</si>
  <si>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</si>
  <si>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</si>
  <si>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</si>
  <si>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</si>
  <si>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</si>
  <si>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</si>
  <si>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</si>
  <si>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</si>
  <si>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</si>
  <si>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</si>
  <si>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</si>
  <si>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</si>
  <si>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</si>
  <si>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</si>
  <si>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</si>
  <si>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</si>
  <si>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</si>
  <si>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</si>
  <si>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</si>
  <si>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</si>
  <si>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</si>
  <si>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</si>
  <si>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</si>
  <si>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</si>
  <si>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</si>
  <si>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</si>
  <si>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</si>
  <si>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</si>
  <si>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</si>
  <si>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</si>
  <si>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</si>
  <si>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</si>
  <si>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</si>
  <si>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</si>
  <si>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</si>
  <si>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</si>
  <si>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</si>
  <si>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</si>
  <si>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</si>
  <si>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</si>
  <si>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</si>
  <si>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</si>
  <si>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</si>
  <si>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</si>
  <si>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</si>
  <si>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</si>
  <si>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</si>
  <si>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</si>
  <si>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</si>
  <si>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</si>
  <si>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</si>
  <si>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</si>
  <si>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</si>
  <si>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</si>
  <si>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</si>
  <si>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</si>
  <si>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</si>
  <si>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</si>
  <si>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</si>
  <si>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</si>
  <si>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</si>
  <si>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</si>
  <si>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</si>
  <si>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</si>
  <si>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</si>
  <si>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</si>
  <si>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</si>
  <si>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</si>
  <si>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</si>
  <si>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</si>
  <si>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</si>
  <si>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</si>
  <si>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</si>
  <si>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</si>
  <si>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</si>
  <si>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</si>
  <si>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</si>
  <si>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</si>
  <si>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</si>
  <si>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</si>
  <si>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</si>
  <si>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</si>
  <si>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</si>
  <si>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</si>
  <si>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</si>
  <si>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</si>
  <si>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</si>
  <si>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</si>
  <si>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</si>
  <si>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</si>
  <si>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</si>
  <si>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</si>
  <si>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</si>
  <si>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</si>
  <si>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</si>
  <si>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</si>
  <si>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</si>
  <si>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</si>
  <si>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</si>
  <si>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</si>
  <si>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</si>
  <si>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</si>
  <si>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</si>
  <si>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</si>
  <si>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</si>
  <si>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</si>
  <si>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</si>
  <si>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</si>
  <si>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</si>
  <si>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</si>
  <si>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</si>
  <si>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</si>
  <si>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</si>
  <si>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</si>
  <si>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</si>
  <si>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</si>
  <si>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</si>
  <si>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</si>
  <si>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</si>
  <si>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</si>
  <si>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</si>
  <si>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</si>
  <si>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</si>
  <si>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</si>
  <si>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</si>
  <si>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</si>
  <si>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</si>
  <si>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</si>
  <si>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</si>
  <si>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</si>
  <si>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</si>
  <si>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</si>
  <si>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</si>
  <si>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</si>
  <si>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</si>
  <si>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</si>
  <si>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</si>
  <si>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</si>
  <si>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</si>
  <si>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</si>
  <si>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</si>
  <si>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</si>
  <si>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</si>
  <si>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</si>
  <si>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</si>
  <si>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</si>
  <si>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</si>
  <si>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</si>
  <si>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</si>
  <si>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</si>
  <si>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</si>
  <si>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</si>
  <si>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</si>
  <si>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</si>
  <si>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</si>
  <si>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</si>
  <si>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</si>
  <si>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</si>
  <si>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</si>
  <si>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</si>
  <si>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</si>
  <si>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</si>
  <si>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</si>
  <si>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</si>
  <si>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</si>
  <si>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</si>
  <si>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</si>
  <si>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</si>
  <si>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</si>
  <si>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</si>
  <si>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</si>
  <si>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</si>
  <si>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</si>
  <si>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</si>
  <si>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</si>
  <si>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</si>
  <si>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</si>
  <si>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</si>
  <si>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</si>
  <si>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</si>
  <si>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</si>
  <si>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</si>
  <si>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</si>
  <si>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</si>
  <si>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</si>
  <si>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</si>
  <si>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</si>
  <si>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</si>
  <si>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</si>
  <si>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</si>
  <si>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</si>
  <si>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</si>
  <si>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</si>
  <si>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</si>
  <si>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</si>
  <si>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</si>
  <si>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</si>
  <si>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</si>
  <si>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</si>
  <si>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</si>
  <si>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</si>
  <si>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</si>
  <si>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</si>
  <si>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</si>
  <si>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</si>
  <si>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</si>
  <si>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</si>
  <si>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</si>
  <si>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</si>
  <si>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</si>
  <si>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</si>
  <si>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</si>
  <si>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</si>
  <si>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</si>
  <si>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</si>
  <si>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</si>
  <si>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</si>
  <si>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</si>
  <si>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</si>
  <si>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</si>
  <si>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</si>
  <si>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</si>
  <si>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</si>
  <si>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</si>
  <si>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</si>
  <si>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</si>
  <si>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</si>
  <si>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</si>
  <si>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</si>
  <si>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</si>
  <si>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</si>
  <si>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</si>
  <si>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</si>
  <si>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</si>
  <si>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</si>
  <si>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</si>
  <si>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</si>
  <si>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</si>
  <si>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</si>
  <si>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</si>
  <si>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</si>
  <si>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</si>
  <si>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</si>
  <si>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</si>
  <si>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</si>
  <si>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</si>
  <si>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</si>
  <si>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</si>
  <si>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</si>
  <si>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</si>
  <si>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</si>
  <si>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</si>
  <si>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</si>
  <si>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</si>
  <si>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</si>
  <si>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</si>
  <si>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</si>
  <si>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</si>
  <si>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</si>
  <si>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</si>
  <si>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</si>
  <si>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</si>
  <si>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</si>
  <si>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</si>
  <si>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</si>
  <si>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</si>
  <si>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</si>
  <si>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</si>
  <si>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</si>
  <si>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</si>
  <si>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</si>
  <si>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</si>
  <si>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</si>
  <si>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</si>
  <si>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</si>
  <si>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</si>
  <si>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</si>
  <si>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</si>
  <si>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</si>
  <si>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</si>
  <si>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</si>
  <si>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</si>
  <si>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</si>
  <si>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</si>
  <si>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</si>
  <si>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</si>
  <si>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</si>
  <si>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</si>
  <si>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</si>
  <si>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</si>
  <si>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</si>
  <si>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</si>
  <si>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</si>
  <si>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</si>
  <si>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</si>
  <si>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</si>
  <si>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</si>
  <si>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</si>
  <si>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</si>
  <si>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</si>
  <si>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</si>
  <si>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</si>
  <si>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</si>
  <si>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</si>
  <si>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</si>
  <si>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</si>
  <si>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</si>
  <si>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</si>
  <si>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</si>
  <si>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</si>
  <si>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</si>
  <si>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</si>
  <si>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</si>
  <si>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</si>
  <si>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</si>
  <si>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</si>
  <si>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</si>
  <si>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</si>
  <si>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</si>
  <si>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</si>
  <si>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</si>
  <si>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</si>
  <si>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</si>
  <si>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</si>
  <si>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</si>
  <si>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</si>
  <si>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</si>
  <si>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</si>
  <si>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</si>
  <si>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</si>
  <si>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</si>
  <si>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</si>
  <si>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</si>
  <si>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</si>
  <si>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</si>
  <si>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</si>
  <si>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</si>
  <si>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</si>
  <si>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</si>
  <si>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</si>
  <si>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</si>
  <si>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</si>
  <si>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</si>
  <si>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</si>
  <si>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</si>
  <si>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</si>
  <si>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</si>
  <si>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</si>
  <si>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</si>
  <si>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</si>
  <si>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</si>
  <si>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</si>
  <si>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</si>
  <si>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</si>
  <si>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</si>
  <si>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</si>
  <si>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</si>
  <si>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</si>
  <si>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</si>
  <si>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</si>
  <si>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</si>
  <si>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</si>
  <si>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</si>
  <si>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</si>
  <si>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</si>
  <si>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</si>
  <si>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</si>
  <si>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</si>
  <si>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</si>
  <si>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</si>
  <si>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</si>
  <si>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</si>
  <si>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</si>
  <si>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</si>
  <si>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</si>
  <si>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</si>
  <si>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</si>
  <si>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</si>
  <si>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</si>
  <si>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</si>
  <si>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</si>
  <si>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</si>
  <si>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</si>
  <si>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</si>
  <si>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</si>
  <si>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</si>
  <si>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</si>
  <si>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</si>
  <si>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</si>
  <si>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</si>
  <si>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</si>
  <si>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</si>
  <si>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</si>
  <si>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</si>
  <si>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</si>
  <si>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</si>
  <si>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</si>
  <si>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</si>
  <si>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</si>
  <si>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</si>
  <si>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</si>
  <si>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</si>
  <si>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</si>
  <si>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</si>
  <si>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</si>
  <si>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</si>
  <si>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</si>
  <si>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</si>
  <si>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</si>
  <si>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</si>
  <si>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</si>
  <si>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</si>
  <si>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</si>
  <si>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</si>
  <si>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</si>
  <si>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</si>
  <si>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</si>
  <si>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</si>
  <si>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</si>
  <si>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</si>
  <si>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</si>
  <si>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</si>
  <si>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</si>
  <si>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</si>
  <si>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</si>
  <si>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</si>
  <si>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</si>
  <si>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</si>
  <si>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</si>
  <si>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</si>
  <si>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</si>
  <si>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</si>
  <si>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</si>
  <si>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</si>
  <si>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</si>
  <si>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</si>
  <si>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</si>
  <si>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</si>
  <si>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</si>
  <si>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</si>
  <si>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</si>
  <si>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</si>
  <si>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</si>
  <si>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</si>
  <si>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</si>
  <si>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</si>
  <si>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</si>
  <si>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</si>
  <si>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</si>
  <si>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</si>
  <si>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</si>
  <si>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</si>
  <si>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</si>
  <si>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</si>
  <si>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</si>
  <si>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</si>
  <si>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</si>
  <si>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</si>
  <si>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</si>
  <si>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</si>
  <si>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</si>
  <si>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</si>
  <si>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</si>
  <si>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</si>
  <si>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</si>
  <si>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</si>
  <si>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</si>
  <si>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</si>
  <si>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</si>
  <si>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</si>
  <si>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</si>
  <si>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</si>
  <si>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</si>
  <si>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</si>
  <si>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</si>
  <si>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</si>
  <si>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</si>
  <si>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</si>
  <si>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</si>
  <si>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</si>
  <si>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</si>
  <si>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</si>
  <si>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</si>
  <si>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</si>
  <si>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</si>
  <si>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</si>
  <si>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</si>
  <si>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</si>
  <si>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</si>
  <si>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</si>
  <si>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</si>
  <si>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</si>
  <si>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</si>
  <si>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</si>
  <si>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</si>
  <si>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</si>
  <si>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</si>
  <si>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</si>
  <si>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</si>
  <si>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</si>
  <si>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</si>
  <si>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</si>
  <si>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</si>
  <si>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</si>
  <si>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</si>
  <si>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</si>
  <si>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</si>
  <si>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</si>
  <si>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</si>
  <si>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</si>
  <si>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</si>
  <si>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</si>
  <si>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</si>
  <si>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</si>
  <si>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</si>
  <si>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</si>
  <si>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</si>
  <si>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</si>
  <si>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</si>
  <si>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</si>
  <si>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</si>
  <si>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</si>
  <si>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</si>
  <si>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</si>
  <si>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</si>
  <si>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</si>
  <si>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</si>
  <si>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</si>
  <si>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</si>
  <si>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</si>
  <si>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</si>
  <si>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</si>
  <si>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</si>
  <si>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</si>
  <si>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</si>
  <si>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</si>
  <si>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</si>
  <si>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</si>
  <si>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</si>
  <si>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</si>
  <si>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</si>
  <si>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</si>
  <si>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</si>
  <si>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</si>
  <si>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</si>
  <si>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</si>
  <si>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</si>
  <si>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</si>
  <si>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</si>
  <si>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</si>
  <si>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</si>
  <si>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</si>
  <si>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</si>
  <si>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</si>
  <si>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</si>
  <si>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</si>
  <si>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</si>
  <si>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</si>
  <si>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</si>
  <si>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</si>
  <si>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</si>
  <si>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</si>
  <si>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</si>
  <si>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</si>
  <si>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</si>
  <si>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</si>
  <si>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</si>
  <si>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</si>
  <si>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</si>
  <si>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</si>
  <si>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</si>
  <si>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</si>
  <si>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</si>
  <si>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</si>
  <si>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</si>
  <si>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</si>
  <si>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</si>
  <si>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</si>
  <si>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</si>
  <si>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</si>
  <si>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</si>
  <si>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</si>
  <si>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</si>
  <si>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</si>
  <si>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</si>
  <si>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</si>
  <si>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</si>
  <si>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</si>
  <si>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</si>
  <si>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</si>
  <si>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</si>
  <si>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</si>
  <si>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</si>
  <si>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</si>
  <si>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</si>
  <si>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</si>
  <si>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</si>
  <si>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</si>
  <si>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</si>
  <si>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</si>
  <si>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</si>
  <si>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</si>
  <si>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</si>
  <si>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</si>
  <si>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</si>
  <si>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</si>
  <si>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</si>
  <si>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</si>
  <si>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</si>
  <si>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</si>
  <si>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</si>
  <si>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</si>
  <si>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</si>
  <si>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</si>
  <si>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</si>
  <si>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</si>
  <si>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</si>
  <si>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</si>
  <si>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</si>
  <si>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</si>
  <si>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</si>
  <si>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</si>
  <si>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</si>
  <si>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</si>
  <si>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</si>
  <si>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</si>
  <si>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</si>
  <si>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</si>
  <si>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</si>
  <si>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</si>
  <si>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</si>
  <si>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</si>
  <si>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</si>
  <si>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</si>
  <si>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</si>
  <si>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</si>
  <si>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</si>
  <si>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</si>
  <si>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</si>
  <si>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</si>
  <si>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</si>
  <si>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</si>
  <si>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</si>
  <si>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</si>
  <si>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</si>
  <si>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</si>
  <si>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</si>
  <si>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</si>
  <si>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</si>
  <si>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</si>
  <si>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</si>
  <si>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</si>
  <si>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</si>
  <si>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</si>
  <si>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</si>
  <si>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</si>
  <si>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</si>
  <si>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</si>
  <si>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</si>
  <si>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</si>
  <si>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</si>
  <si>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</si>
  <si>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</si>
  <si>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</si>
  <si>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</si>
  <si>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</si>
  <si>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</si>
  <si>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</si>
  <si>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</si>
  <si>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</si>
  <si>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</si>
  <si>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</si>
  <si>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</si>
  <si>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</si>
  <si>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</si>
  <si>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</si>
  <si>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</si>
  <si>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</si>
  <si>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</si>
  <si>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</si>
  <si>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</si>
  <si>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</si>
  <si>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</si>
  <si>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</si>
  <si>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</si>
  <si>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</si>
  <si>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</si>
  <si>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</si>
  <si>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</si>
  <si>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</si>
  <si>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</si>
  <si>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</si>
  <si>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</si>
  <si>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</si>
  <si>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</si>
  <si>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</si>
  <si>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</si>
  <si>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</si>
  <si>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</si>
  <si>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</si>
  <si>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</si>
  <si>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</si>
  <si>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</si>
  <si>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</si>
  <si>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</si>
  <si>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</si>
  <si>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</si>
  <si>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</si>
  <si>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</si>
  <si>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</si>
  <si>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</si>
  <si>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</si>
  <si>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</si>
  <si>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</si>
  <si>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</si>
  <si>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</si>
  <si>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</si>
  <si>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</si>
  <si>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</si>
  <si>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</si>
  <si>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</si>
  <si>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</si>
  <si>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</si>
  <si>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</si>
  <si>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</si>
  <si>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</si>
  <si>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</si>
  <si>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</si>
  <si>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</si>
  <si>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</si>
  <si>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</si>
  <si>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</si>
  <si>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</si>
  <si>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</si>
  <si>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</si>
  <si>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</si>
  <si>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</si>
  <si>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</si>
  <si>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</si>
  <si>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</si>
  <si>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</si>
  <si>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</si>
  <si>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</si>
  <si>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</si>
  <si>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</si>
  <si>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</si>
  <si>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</si>
  <si>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</si>
  <si>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</si>
  <si>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</si>
  <si>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</si>
  <si>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</si>
  <si>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</si>
  <si>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</si>
  <si>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</si>
  <si>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</si>
  <si>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</si>
  <si>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</si>
  <si>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</si>
  <si>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</si>
  <si>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</si>
  <si>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</si>
  <si>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</si>
  <si>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</si>
  <si>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</si>
  <si>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</si>
  <si>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</si>
  <si>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</si>
  <si>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</si>
  <si>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</si>
  <si>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</si>
  <si>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</si>
  <si>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</si>
  <si>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</si>
  <si>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</si>
  <si>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</si>
  <si>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</si>
  <si>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</si>
  <si>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</si>
  <si>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</si>
  <si>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</si>
  <si>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</si>
  <si>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</si>
  <si>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</si>
  <si>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</si>
  <si>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</si>
  <si>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</si>
  <si>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</si>
  <si>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</si>
  <si>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</si>
  <si>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</si>
  <si>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</si>
  <si>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</si>
  <si>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</si>
  <si>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</si>
  <si>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</si>
  <si>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</si>
  <si>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</si>
  <si>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</si>
  <si>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</si>
  <si>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</si>
  <si>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</si>
  <si>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</si>
  <si>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</si>
  <si>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</si>
  <si>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</si>
  <si>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</si>
  <si>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</si>
  <si>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</si>
  <si>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</si>
  <si>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</si>
  <si>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</si>
  <si>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</si>
  <si>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</si>
  <si>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</si>
  <si>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</si>
  <si>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</si>
  <si>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</si>
  <si>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</si>
  <si>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</si>
  <si>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</si>
  <si>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</si>
  <si>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</si>
  <si>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</si>
  <si>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</si>
  <si>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</si>
  <si>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</si>
  <si>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</si>
  <si>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</si>
  <si>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</si>
  <si>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</si>
  <si>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</si>
  <si>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</si>
  <si>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</si>
  <si>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</si>
  <si>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</si>
  <si>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</si>
  <si>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</si>
  <si>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</si>
  <si>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</si>
  <si>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</si>
  <si>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</si>
  <si>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</si>
  <si>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</si>
  <si>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</si>
  <si>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</si>
  <si>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</si>
  <si>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</si>
  <si>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</si>
  <si>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</si>
  <si>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</si>
  <si>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</si>
  <si>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</si>
  <si>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</si>
  <si>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</si>
  <si>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</si>
  <si>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</si>
  <si>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</si>
  <si>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</si>
  <si>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</si>
  <si>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</si>
  <si>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</si>
  <si>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</si>
  <si>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</si>
  <si>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</si>
  <si>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</si>
  <si>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</si>
  <si>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</si>
  <si>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</si>
  <si>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</si>
  <si>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</si>
  <si>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</si>
  <si>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</si>
  <si>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</si>
  <si>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</si>
  <si>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</si>
  <si>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</si>
  <si>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</si>
  <si>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</si>
  <si>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</si>
  <si>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</si>
  <si>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</si>
  <si>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</si>
  <si>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</si>
  <si>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</si>
  <si>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</si>
  <si>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</si>
  <si>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</si>
  <si>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</si>
  <si>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</si>
  <si>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</si>
  <si>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</si>
  <si>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</si>
  <si>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</si>
  <si>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</si>
  <si>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</si>
  <si>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</si>
  <si>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</si>
  <si>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</si>
  <si>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</si>
  <si>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</si>
  <si>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</si>
  <si>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</si>
  <si>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</si>
  <si>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</si>
  <si>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</si>
  <si>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</si>
  <si>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</si>
  <si>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</si>
  <si>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</si>
  <si>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</si>
  <si>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</si>
  <si>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</si>
  <si>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</si>
  <si>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</si>
  <si>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</si>
  <si>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</si>
  <si>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</si>
  <si>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</si>
  <si>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</si>
  <si>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</si>
  <si>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</si>
  <si>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</si>
  <si>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</si>
  <si>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</si>
  <si>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</si>
  <si>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</si>
  <si>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</si>
  <si>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</si>
  <si>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</si>
  <si>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</si>
  <si>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</si>
  <si>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</si>
  <si>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</si>
  <si>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</si>
  <si>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</si>
  <si>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</si>
  <si>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</si>
  <si>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</si>
  <si>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</si>
  <si>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</si>
  <si>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</si>
  <si>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</si>
  <si>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</si>
  <si>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</si>
  <si>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</si>
  <si>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</si>
  <si>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</si>
  <si>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</si>
  <si>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</si>
  <si>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</si>
  <si>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</si>
  <si>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</si>
  <si>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</si>
  <si>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</si>
  <si>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</si>
  <si>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</si>
  <si>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</si>
  <si>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</si>
  <si>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</si>
  <si>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</si>
  <si>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</si>
  <si>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</si>
  <si>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</si>
  <si>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</si>
  <si>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</si>
  <si>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</si>
  <si>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</si>
  <si>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</si>
  <si>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</si>
  <si>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</si>
  <si>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</si>
  <si>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</si>
  <si>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</si>
  <si>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</si>
  <si>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</si>
  <si>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</si>
  <si>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</si>
  <si>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</si>
  <si>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</si>
  <si>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</si>
  <si>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</si>
  <si>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</si>
  <si>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</si>
  <si>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</si>
  <si>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</si>
  <si>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</si>
  <si>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</si>
  <si>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</si>
  <si>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</si>
  <si>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</si>
  <si>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</si>
  <si>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</si>
  <si>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</si>
  <si>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</si>
  <si>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</si>
  <si>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</si>
  <si>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</si>
  <si>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</si>
  <si>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</si>
  <si>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</si>
  <si>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</si>
  <si>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</si>
  <si>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</si>
  <si>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</si>
  <si>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</si>
  <si>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</si>
  <si>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</si>
  <si>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</si>
  <si>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</si>
  <si>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</si>
  <si>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</si>
  <si>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</si>
  <si>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</si>
  <si>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</si>
  <si>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</si>
  <si>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</si>
  <si>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</si>
  <si>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</si>
  <si>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</si>
  <si>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</si>
  <si>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</si>
  <si>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</si>
  <si>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</si>
  <si>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</si>
  <si>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</si>
  <si>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</si>
  <si>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</si>
  <si>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</si>
  <si>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</si>
  <si>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</si>
  <si>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</si>
  <si>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</si>
  <si>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</si>
  <si>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</si>
  <si>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</si>
  <si>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</si>
  <si>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</si>
  <si>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</si>
  <si>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</si>
  <si>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</si>
  <si>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</si>
  <si>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</si>
  <si>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</si>
  <si>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</si>
  <si>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</si>
  <si>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</si>
  <si>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</si>
  <si>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</si>
  <si>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</si>
  <si>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</si>
  <si>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</si>
  <si>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</si>
  <si>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</si>
  <si>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</si>
  <si>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</si>
  <si>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</si>
  <si>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</si>
  <si>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</si>
  <si>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</si>
  <si>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</si>
  <si>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</si>
  <si>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</si>
  <si>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</si>
  <si>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</si>
  <si>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</si>
  <si>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</si>
  <si>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</si>
  <si>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</si>
  <si>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</si>
  <si>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</si>
  <si>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</si>
  <si>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</si>
  <si>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</si>
  <si>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</si>
  <si>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</si>
  <si>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</si>
  <si>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</si>
  <si>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</si>
  <si>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</si>
  <si>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</si>
  <si>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</si>
  <si>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</si>
  <si>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</si>
  <si>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</si>
  <si>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</si>
  <si>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</si>
  <si>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</si>
  <si>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</si>
  <si>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</si>
  <si>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</si>
  <si>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</si>
  <si>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</si>
  <si>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</si>
  <si>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</si>
  <si>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</si>
  <si>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</si>
  <si>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</si>
  <si>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</si>
  <si>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</si>
  <si>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</si>
  <si>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</si>
  <si>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</si>
  <si>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</si>
  <si>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</si>
  <si>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</si>
  <si>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</si>
  <si>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</si>
  <si>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</si>
  <si>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</si>
  <si>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</si>
  <si>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</si>
  <si>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</si>
  <si>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</si>
  <si>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</si>
  <si>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</si>
  <si>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</si>
  <si>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</si>
  <si>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</si>
  <si>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</si>
  <si>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</si>
  <si>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</si>
  <si>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</si>
  <si>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</si>
  <si>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</si>
  <si>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</si>
  <si>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</si>
  <si>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</si>
  <si>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</si>
  <si>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</si>
  <si>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</si>
  <si>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</si>
  <si>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</si>
  <si>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</si>
  <si>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</si>
  <si>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</si>
  <si>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</si>
  <si>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</si>
  <si>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</si>
  <si>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</si>
  <si>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</si>
  <si>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</si>
  <si>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</si>
  <si>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</si>
  <si>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</si>
  <si>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</si>
  <si>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</si>
  <si>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</si>
  <si>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</si>
  <si>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</si>
  <si>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</si>
  <si>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</si>
  <si>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</si>
  <si>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</si>
  <si>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</si>
  <si>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</si>
  <si>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</si>
  <si>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</si>
  <si>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</si>
  <si>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</si>
  <si>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</si>
  <si>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</si>
  <si>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</si>
  <si>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</si>
  <si>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</si>
  <si>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</si>
  <si>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</si>
  <si>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</si>
  <si>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</si>
  <si>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</si>
  <si>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</si>
  <si>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</si>
  <si>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</si>
  <si>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</si>
  <si>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</si>
  <si>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</si>
  <si>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</si>
  <si>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</si>
  <si>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</si>
  <si>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</si>
  <si>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</si>
  <si>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</si>
  <si>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</si>
  <si>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</si>
  <si>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</si>
  <si>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</si>
  <si>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</si>
  <si>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</si>
  <si>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</si>
  <si>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</si>
  <si>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</si>
  <si>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</si>
  <si>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</si>
  <si>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</si>
  <si>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</si>
  <si>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</si>
  <si>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</si>
  <si>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</si>
  <si>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</si>
  <si>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</si>
  <si>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</si>
  <si>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</si>
  <si>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</si>
  <si>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</si>
  <si>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</si>
  <si>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</si>
  <si>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</si>
  <si>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</si>
  <si>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</si>
  <si>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</si>
  <si>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</si>
  <si>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</si>
  <si>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</si>
  <si>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</si>
  <si>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</si>
  <si>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</si>
  <si>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</si>
  <si>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</si>
  <si>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</si>
  <si>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</si>
  <si>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</si>
  <si>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</si>
  <si>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</si>
  <si>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</si>
  <si>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</si>
  <si>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</si>
  <si>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</si>
  <si>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</si>
  <si>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</si>
  <si>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</si>
  <si>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</si>
  <si>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</si>
  <si>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</si>
  <si>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</si>
  <si>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</si>
  <si>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</si>
  <si>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</si>
  <si>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</si>
  <si>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</si>
  <si>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</si>
  <si>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</si>
  <si>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</si>
  <si>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</si>
  <si>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</si>
  <si>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</si>
  <si>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</si>
  <si>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</si>
  <si>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</si>
  <si>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</si>
  <si>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</si>
  <si>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</si>
  <si>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</si>
  <si>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</si>
  <si>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</si>
  <si>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</si>
  <si>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</si>
  <si>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</si>
  <si>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</si>
  <si>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</si>
  <si>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</si>
  <si>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</si>
  <si>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</si>
  <si>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</si>
  <si>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</si>
  <si>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</si>
  <si>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</si>
  <si>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</si>
  <si>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</si>
  <si>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</si>
  <si>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</si>
  <si>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</si>
  <si>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</si>
  <si>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</si>
  <si>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</si>
  <si>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</si>
  <si>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</si>
  <si>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</si>
  <si>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</si>
  <si>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</si>
  <si>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</si>
  <si>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</si>
  <si>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</si>
  <si>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</si>
  <si>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</si>
  <si>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</si>
  <si>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</si>
  <si>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</si>
  <si>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</si>
  <si>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</si>
  <si>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</si>
  <si>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</si>
  <si>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</si>
  <si>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</si>
  <si>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</si>
  <si>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</si>
  <si>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</si>
  <si>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</si>
  <si>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</si>
  <si>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</si>
  <si>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</si>
  <si>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</si>
  <si>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</si>
  <si>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</si>
  <si>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</si>
  <si>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</si>
  <si>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</si>
  <si>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</si>
  <si>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</si>
  <si>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</si>
  <si>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</si>
  <si>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</si>
  <si>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</si>
  <si>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</si>
  <si>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</si>
  <si>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</si>
  <si>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</si>
  <si>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</si>
  <si>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</si>
  <si>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</si>
  <si>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</si>
  <si>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</si>
  <si>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</si>
  <si>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</si>
  <si>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</si>
  <si>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</si>
  <si>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</si>
  <si>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</si>
  <si>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</si>
  <si>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</si>
  <si>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</si>
  <si>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</si>
  <si>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</si>
  <si>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</si>
  <si>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</si>
  <si>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</si>
  <si>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</si>
  <si>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</si>
  <si>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</si>
  <si>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</si>
  <si>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</si>
  <si>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</si>
  <si>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</si>
  <si>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</si>
  <si>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</si>
  <si>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</si>
  <si>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</si>
  <si>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</si>
  <si>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</si>
  <si>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</si>
  <si>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</si>
  <si>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</si>
  <si>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</si>
  <si>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</si>
  <si>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</si>
  <si>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</si>
  <si>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</si>
  <si>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</si>
  <si>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</si>
  <si>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</si>
  <si>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</si>
  <si>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</si>
  <si>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</si>
  <si>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</si>
  <si>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</si>
  <si>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</si>
  <si>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</si>
  <si>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</si>
  <si>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</si>
  <si>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</si>
  <si>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</si>
  <si>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</si>
  <si>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</si>
  <si>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</si>
  <si>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</si>
  <si>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</si>
  <si>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</si>
  <si>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</si>
  <si>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</si>
  <si>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</si>
  <si>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</si>
  <si>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</si>
  <si>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</si>
  <si>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</si>
  <si>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</si>
  <si>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</si>
  <si>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</si>
  <si>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</si>
  <si>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</si>
  <si>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</si>
  <si>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</si>
  <si>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</si>
  <si>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</si>
  <si>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</si>
  <si>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</si>
  <si>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</si>
  <si>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</si>
  <si>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</si>
  <si>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</si>
  <si>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</si>
  <si>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</si>
  <si>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</si>
  <si>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</si>
  <si>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</si>
  <si>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</si>
  <si>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</si>
  <si>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</si>
  <si>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</si>
  <si>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</si>
  <si>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</si>
  <si>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</si>
  <si>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</si>
  <si>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</si>
  <si>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</si>
  <si>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</si>
  <si>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</si>
  <si>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</si>
  <si>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</si>
  <si>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</si>
  <si>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</si>
  <si>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</si>
  <si>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</si>
  <si>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</si>
  <si>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</si>
  <si>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</si>
  <si>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</si>
  <si>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</si>
  <si>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</si>
  <si>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</si>
  <si>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</si>
  <si>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</si>
  <si>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</si>
  <si>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</si>
  <si>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</si>
  <si>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</si>
  <si>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</si>
  <si>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</si>
  <si>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</si>
  <si>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</si>
  <si>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</si>
  <si>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</si>
  <si>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</si>
  <si>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</si>
  <si>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</si>
  <si>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</si>
  <si>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</si>
  <si>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</si>
  <si>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</si>
  <si>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</si>
  <si>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</si>
  <si>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</si>
  <si>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</si>
  <si>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</si>
  <si>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</si>
  <si>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</si>
  <si>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</si>
  <si>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</si>
  <si>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</si>
  <si>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</si>
  <si>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</si>
  <si>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</si>
  <si>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</si>
  <si>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</si>
  <si>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</si>
  <si>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</si>
  <si>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</si>
  <si>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</si>
  <si>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</si>
  <si>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</si>
  <si>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</si>
  <si>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</si>
  <si>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</si>
  <si>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</si>
  <si>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</si>
  <si>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</si>
  <si>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</si>
  <si>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</si>
  <si>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</si>
  <si>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</si>
  <si>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</si>
  <si>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</si>
  <si>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</si>
  <si>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</si>
  <si>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</si>
  <si>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</si>
  <si>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</si>
  <si>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</si>
  <si>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</si>
  <si>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</si>
  <si>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</si>
  <si>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</si>
  <si>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</si>
  <si>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</si>
  <si>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</si>
  <si>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</si>
  <si>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</si>
  <si>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</si>
  <si>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</si>
  <si>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</si>
  <si>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</si>
  <si>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</si>
  <si>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</si>
  <si>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</si>
  <si>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</si>
  <si>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</si>
  <si>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</si>
  <si>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</si>
  <si>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</si>
  <si>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</si>
  <si>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</si>
  <si>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</si>
  <si>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</si>
  <si>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</si>
  <si>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</si>
  <si>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</si>
  <si>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</si>
  <si>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</si>
  <si>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</si>
  <si>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</si>
  <si>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</si>
  <si>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</si>
  <si>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</si>
  <si>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</si>
  <si>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</si>
  <si>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</si>
  <si>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</si>
  <si>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</si>
  <si>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</si>
  <si>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</si>
  <si>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</si>
  <si>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</si>
  <si>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</si>
  <si>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</si>
  <si>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</si>
  <si>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</si>
  <si>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</si>
  <si>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</si>
  <si>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</si>
  <si>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</si>
  <si>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</si>
  <si>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</si>
  <si>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</si>
  <si>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</si>
  <si>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</si>
  <si>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</si>
  <si>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</si>
  <si>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</si>
  <si>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</si>
  <si>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</si>
  <si>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</si>
  <si>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</si>
  <si>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</si>
  <si>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</si>
  <si>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</si>
  <si>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</si>
  <si>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</si>
  <si>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</si>
  <si>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</si>
  <si>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</si>
  <si>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</si>
  <si>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</si>
  <si>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</si>
  <si>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</si>
  <si>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</si>
  <si>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</si>
  <si>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</si>
  <si>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</si>
  <si>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</si>
  <si>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</si>
  <si>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</si>
  <si>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</si>
  <si>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</si>
  <si>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</si>
  <si>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</si>
  <si>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</si>
  <si>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</si>
  <si>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</si>
  <si>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</si>
  <si>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</si>
  <si>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</si>
  <si>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</si>
  <si>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</si>
  <si>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</si>
  <si>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</si>
  <si>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</si>
  <si>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</si>
  <si>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</si>
  <si>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</si>
  <si>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</si>
  <si>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</si>
  <si>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</si>
  <si>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</si>
  <si>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</si>
  <si>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</si>
  <si>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</si>
  <si>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</si>
  <si>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</si>
  <si>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</si>
  <si>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</si>
  <si>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</si>
  <si>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</si>
  <si>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</si>
  <si>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</si>
  <si>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</si>
  <si>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</si>
  <si>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</si>
  <si>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</si>
  <si>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</si>
  <si>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</si>
  <si>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</si>
  <si>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</si>
  <si>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</si>
  <si>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</si>
  <si>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</si>
  <si>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</si>
  <si>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</si>
  <si>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</si>
  <si>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</si>
  <si>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</si>
  <si>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</si>
  <si>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</si>
  <si>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</si>
  <si>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</si>
  <si>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</si>
  <si>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</si>
  <si>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</si>
  <si>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</si>
  <si>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</si>
  <si>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</si>
  <si>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</si>
  <si>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</si>
  <si>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</si>
  <si>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</si>
  <si>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</si>
  <si>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</si>
  <si>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</si>
  <si>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</si>
  <si>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</si>
  <si>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</si>
  <si>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</si>
  <si>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</si>
  <si>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</si>
  <si>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</si>
  <si>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</si>
  <si>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</si>
  <si>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</si>
  <si>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</si>
  <si>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</si>
  <si>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</si>
  <si>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</si>
  <si>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</si>
  <si>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</si>
  <si>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</si>
  <si>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</si>
  <si>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</si>
  <si>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</si>
  <si>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</si>
  <si>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</si>
  <si>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</si>
  <si>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</si>
  <si>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</si>
  <si>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</si>
  <si>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</si>
  <si>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</si>
  <si>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</si>
  <si>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</si>
  <si>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</si>
  <si>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</si>
  <si>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</si>
  <si>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</si>
  <si>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</si>
  <si>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</si>
  <si>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</si>
  <si>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</si>
  <si>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</si>
  <si>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</si>
  <si>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</si>
  <si>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</si>
  <si>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</si>
  <si>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</si>
  <si>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</si>
  <si>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</si>
  <si>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</si>
  <si>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</si>
  <si>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</si>
  <si>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</si>
  <si>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</si>
  <si>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</si>
  <si>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</si>
  <si>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</si>
  <si>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</si>
  <si>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</si>
  <si>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</si>
  <si>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</si>
  <si>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</si>
  <si>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</si>
  <si>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</si>
  <si>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</si>
  <si>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</si>
  <si>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</si>
  <si>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</si>
  <si>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</si>
  <si>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</si>
  <si>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</si>
  <si>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</si>
  <si>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</si>
  <si>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</si>
  <si>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</si>
  <si>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</si>
  <si>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</si>
  <si>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</si>
  <si>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</si>
  <si>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</si>
  <si>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</si>
  <si>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</si>
  <si>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</si>
  <si>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</si>
  <si>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</si>
  <si>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</si>
  <si>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</si>
  <si>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</si>
  <si>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</si>
  <si>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</si>
  <si>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</si>
  <si>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</si>
  <si>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</si>
  <si>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</si>
  <si>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</si>
  <si>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</si>
  <si>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</si>
  <si>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</si>
  <si>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</si>
  <si>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</si>
  <si>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</si>
  <si>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</si>
  <si>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</si>
  <si>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</si>
  <si>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</si>
  <si>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</si>
  <si>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</si>
  <si>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</si>
  <si>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</si>
  <si>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</si>
  <si>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</si>
  <si>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</si>
  <si>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</si>
  <si>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</si>
  <si>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</si>
  <si>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</si>
  <si>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</si>
  <si>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</si>
  <si>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</si>
  <si>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</si>
  <si>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</si>
  <si>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</si>
  <si>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</si>
  <si>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</si>
  <si>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</si>
  <si>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</si>
  <si>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</si>
  <si>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</si>
  <si>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</si>
  <si>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</si>
  <si>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</si>
  <si>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</si>
  <si>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</si>
  <si>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</si>
  <si>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</si>
  <si>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</si>
  <si>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</si>
  <si>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</si>
  <si>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</si>
  <si>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</si>
  <si>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</si>
  <si>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</si>
  <si>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</si>
  <si>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</si>
  <si>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</si>
  <si>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</si>
  <si>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</si>
  <si>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</si>
  <si>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</si>
  <si>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</si>
  <si>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</si>
  <si>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</si>
  <si>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</si>
  <si>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</si>
  <si>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</si>
  <si>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</si>
  <si>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</si>
  <si>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</si>
  <si>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</si>
  <si>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</si>
  <si>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</si>
  <si>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</si>
  <si>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</si>
  <si>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</si>
  <si>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</si>
  <si>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</si>
  <si>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</si>
  <si>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</si>
  <si>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</si>
  <si>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</si>
  <si>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</si>
  <si>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</si>
  <si>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</si>
  <si>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</si>
  <si>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</si>
  <si>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</si>
  <si>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</si>
  <si>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</si>
  <si>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</si>
  <si>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</si>
  <si>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</si>
  <si>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</si>
  <si>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</si>
  <si>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</si>
  <si>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</si>
  <si>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</si>
  <si>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</si>
  <si>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</si>
  <si>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</si>
  <si>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</si>
  <si>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</si>
  <si>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</si>
  <si>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</si>
  <si>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</si>
  <si>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</si>
  <si>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</si>
  <si>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</si>
  <si>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</si>
  <si>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</si>
  <si>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</si>
  <si>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</si>
  <si>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</si>
  <si>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</si>
  <si>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</si>
  <si>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</si>
  <si>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</si>
  <si>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</si>
  <si>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</si>
  <si>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</si>
  <si>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</si>
  <si>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</si>
  <si>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</si>
  <si>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</si>
  <si>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</si>
  <si>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</si>
  <si>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</si>
  <si>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</si>
  <si>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</si>
  <si>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</si>
  <si>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</si>
  <si>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</si>
  <si>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</si>
  <si>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</si>
  <si>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</si>
  <si>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</si>
  <si>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</si>
  <si>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</si>
  <si>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</si>
  <si>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</si>
  <si>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</si>
  <si>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</si>
  <si>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</si>
  <si>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</si>
  <si>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</si>
  <si>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</si>
  <si>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</si>
  <si>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</si>
  <si>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</si>
  <si>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</si>
  <si>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</si>
  <si>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</si>
  <si>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</si>
  <si>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</si>
  <si>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</si>
  <si>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</si>
  <si>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</si>
  <si>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</si>
  <si>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</si>
  <si>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</si>
  <si>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</si>
  <si>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</si>
  <si>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</si>
  <si>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</si>
  <si>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</si>
  <si>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</si>
  <si>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</si>
  <si>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</si>
  <si>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</si>
  <si>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</si>
  <si>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</si>
  <si>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</si>
  <si>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</si>
  <si>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</si>
  <si>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</si>
  <si>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</si>
  <si>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</si>
  <si>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</si>
  <si>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</si>
  <si>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</si>
  <si>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</si>
  <si>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</si>
  <si>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</si>
  <si>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</si>
  <si>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</si>
  <si>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</si>
  <si>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</si>
  <si>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</si>
  <si>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</si>
  <si>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</si>
  <si>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</si>
  <si>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</si>
  <si>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</si>
  <si>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</si>
  <si>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</si>
  <si>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</si>
  <si>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</si>
  <si>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</si>
  <si>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</si>
  <si>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</si>
  <si>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</si>
  <si>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</si>
  <si>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</si>
  <si>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</si>
  <si>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</si>
  <si>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</si>
  <si>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</si>
  <si>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</si>
  <si>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</si>
  <si>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</si>
  <si>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</si>
  <si>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</si>
  <si>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</si>
  <si>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</si>
  <si>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</si>
  <si>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</si>
  <si>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</si>
  <si>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</si>
  <si>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</si>
  <si>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</si>
  <si>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</si>
  <si>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</si>
  <si>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</si>
  <si>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</si>
  <si>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</si>
  <si>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</si>
  <si>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</si>
  <si>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</si>
  <si>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</si>
  <si>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</si>
  <si>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</si>
  <si>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</si>
  <si>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</si>
  <si>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</si>
  <si>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</si>
  <si>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</si>
  <si>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</si>
  <si>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</si>
  <si>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</si>
  <si>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</si>
  <si>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</si>
  <si>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</si>
  <si>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</si>
  <si>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</si>
  <si>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</si>
  <si>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</si>
  <si>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</si>
  <si>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</si>
  <si>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</si>
  <si>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</si>
  <si>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</si>
  <si>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</si>
  <si>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</si>
  <si>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</si>
  <si>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</si>
  <si>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</si>
  <si>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</si>
  <si>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</si>
  <si>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</si>
  <si>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</si>
  <si>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</si>
  <si>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</si>
  <si>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</si>
  <si>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</si>
  <si>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</si>
  <si>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</si>
  <si>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</si>
  <si>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</si>
  <si>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</si>
  <si>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</si>
  <si>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</si>
  <si>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</si>
  <si>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</si>
  <si>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</si>
  <si>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</si>
  <si>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</si>
  <si>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</si>
  <si>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</si>
  <si>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</si>
  <si>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</si>
  <si>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</si>
  <si>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</si>
  <si>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</si>
  <si>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</si>
  <si>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</si>
  <si>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</si>
  <si>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</si>
  <si>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</si>
  <si>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</si>
  <si>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</si>
  <si>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</si>
  <si>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</si>
  <si>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</si>
  <si>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</si>
  <si>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</si>
  <si>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</si>
  <si>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</si>
  <si>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</si>
  <si>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</si>
  <si>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</si>
  <si>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</si>
  <si>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</si>
  <si>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</si>
  <si>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</si>
  <si>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</si>
  <si>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</si>
  <si>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</si>
  <si>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</si>
  <si>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</si>
  <si>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</si>
  <si>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</si>
  <si>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</si>
  <si>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</si>
  <si>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</si>
  <si>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</si>
  <si>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</si>
  <si>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</si>
  <si>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</si>
  <si>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</si>
  <si>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</si>
  <si>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</si>
  <si>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</si>
  <si>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</si>
  <si>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</si>
  <si>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</si>
  <si>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</si>
  <si>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</si>
  <si>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</si>
  <si>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</si>
  <si>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</si>
  <si>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</si>
  <si>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</si>
  <si>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</si>
  <si>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</si>
  <si>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</si>
  <si>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</si>
  <si>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</si>
  <si>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</si>
  <si>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</si>
  <si>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</si>
  <si>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</si>
  <si>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</si>
  <si>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</si>
  <si>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</si>
  <si>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</si>
  <si>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</si>
  <si>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</si>
  <si>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</si>
  <si>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</si>
  <si>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</si>
  <si>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</si>
  <si>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</si>
  <si>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</si>
  <si>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</si>
  <si>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</si>
  <si>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</si>
  <si>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</si>
  <si>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</si>
  <si>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</si>
  <si>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</si>
  <si>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</si>
  <si>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</si>
  <si>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</si>
  <si>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</si>
  <si>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</si>
  <si>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</si>
  <si>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</si>
  <si>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</si>
  <si>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</si>
  <si>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</si>
  <si>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</si>
  <si>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</si>
  <si>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</si>
  <si>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</si>
  <si>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</si>
  <si>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</si>
  <si>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</si>
  <si>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</si>
  <si>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</si>
  <si>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</si>
  <si>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</si>
  <si>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</si>
  <si>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</si>
  <si>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</si>
  <si>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</si>
  <si>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</si>
  <si>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</si>
  <si>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</si>
  <si>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</si>
  <si>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</si>
  <si>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</si>
  <si>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</si>
  <si>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</si>
  <si>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</si>
  <si>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</si>
  <si>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</si>
  <si>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</si>
  <si>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</si>
  <si>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</si>
  <si>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</si>
  <si>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</si>
  <si>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</si>
  <si>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</si>
  <si>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</si>
  <si>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</si>
  <si>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</si>
  <si>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</si>
  <si>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</si>
  <si>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</si>
  <si>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</si>
  <si>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</si>
  <si>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</si>
  <si>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</si>
  <si>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</si>
  <si>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</si>
  <si>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</si>
  <si>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</si>
  <si>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</si>
  <si>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</si>
  <si>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</si>
  <si>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</si>
  <si>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</si>
  <si>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</si>
  <si>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</si>
  <si>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</si>
  <si>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</si>
  <si>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</si>
  <si>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</si>
  <si>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</si>
  <si>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</si>
  <si>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</si>
  <si>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</si>
  <si>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</si>
  <si>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</si>
  <si>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</si>
  <si>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</si>
  <si>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</si>
  <si>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</si>
  <si>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</si>
  <si>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</si>
  <si>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</si>
  <si>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</si>
  <si>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</si>
  <si>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</si>
  <si>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</si>
  <si>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</si>
  <si>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</si>
  <si>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</si>
  <si>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</si>
  <si>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</si>
  <si>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</si>
  <si>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</si>
  <si>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</si>
  <si>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</si>
  <si>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</si>
  <si>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</si>
  <si>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</si>
  <si>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</si>
  <si>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</si>
  <si>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</si>
  <si>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</si>
  <si>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</si>
  <si>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</si>
  <si>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</si>
  <si>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</si>
  <si>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</si>
  <si>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</si>
  <si>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</si>
  <si>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</si>
  <si>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</si>
  <si>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</si>
  <si>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</si>
  <si>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</si>
  <si>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</si>
  <si>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</si>
  <si>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</si>
  <si>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</si>
  <si>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</si>
  <si>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</si>
  <si>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</si>
  <si>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</si>
  <si>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</si>
  <si>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</si>
  <si>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</si>
  <si>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</si>
  <si>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</si>
  <si>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</si>
  <si>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</si>
  <si>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</si>
  <si>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</si>
  <si>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</si>
  <si>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</si>
  <si>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</si>
  <si>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</si>
  <si>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</si>
  <si>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</si>
  <si>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</si>
  <si>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</si>
  <si>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</si>
  <si>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</si>
  <si>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</si>
  <si>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</si>
  <si>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</si>
  <si>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</si>
  <si>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</si>
  <si>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</si>
  <si>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</si>
  <si>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</si>
  <si>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</si>
  <si>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</si>
  <si>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</si>
  <si>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</si>
  <si>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</si>
  <si>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</si>
  <si>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</si>
  <si>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</si>
  <si>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</si>
  <si>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</si>
  <si>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</si>
  <si>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</si>
  <si>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</si>
  <si>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</si>
  <si>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</si>
  <si>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</si>
  <si>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</si>
  <si>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</si>
  <si>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</si>
  <si>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</si>
  <si>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</si>
  <si>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</si>
  <si>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</si>
  <si>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</si>
  <si>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</si>
  <si>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</si>
  <si>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</si>
  <si>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</si>
  <si>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</si>
  <si>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</si>
  <si>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</si>
  <si>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</si>
  <si>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</si>
  <si>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</si>
  <si>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</si>
  <si>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</si>
  <si>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</si>
  <si>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</si>
  <si>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</si>
  <si>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</si>
  <si>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</si>
  <si>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</si>
  <si>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</si>
  <si>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</si>
  <si>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</si>
  <si>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</si>
  <si>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</si>
  <si>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</si>
  <si>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</si>
  <si>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</si>
  <si>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</si>
  <si>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</si>
  <si>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</si>
  <si>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</si>
  <si>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</si>
  <si>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</si>
  <si>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</si>
  <si>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</si>
  <si>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</si>
  <si>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</si>
  <si>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</si>
  <si>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</si>
  <si>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</si>
  <si>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</si>
  <si>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</si>
  <si>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</si>
  <si>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</si>
  <si>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</si>
  <si>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</si>
  <si>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</si>
  <si>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</si>
  <si>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</si>
  <si>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</si>
  <si>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</si>
  <si>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</si>
  <si>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</si>
  <si>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</si>
  <si>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</si>
  <si>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</si>
  <si>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</si>
  <si>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</si>
  <si>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</si>
  <si>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</si>
  <si>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</si>
  <si>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</si>
  <si>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</si>
  <si>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</si>
  <si>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</si>
  <si>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</si>
  <si>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</si>
  <si>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</si>
  <si>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</si>
  <si>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</si>
  <si>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</si>
  <si>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</si>
  <si>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</si>
  <si>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</si>
  <si>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</si>
  <si>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</si>
  <si>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</si>
  <si>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</si>
  <si>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</si>
  <si>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</si>
  <si>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</si>
  <si>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</si>
  <si>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</si>
  <si>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</si>
  <si>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</si>
  <si>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</si>
  <si>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</si>
  <si>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</si>
  <si>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</si>
  <si>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</si>
  <si>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</si>
  <si>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</si>
  <si>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</si>
  <si>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</si>
  <si>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</si>
  <si>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</si>
  <si>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</si>
  <si>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</si>
  <si>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</si>
  <si>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</si>
  <si>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</si>
  <si>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</si>
  <si>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</si>
  <si>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</si>
  <si>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</si>
  <si>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</si>
  <si>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</si>
  <si>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</si>
  <si>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</si>
  <si>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</si>
  <si>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</si>
  <si>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</si>
  <si>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</si>
  <si>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</si>
  <si>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</si>
  <si>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</si>
  <si>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</si>
  <si>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</si>
  <si>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</si>
  <si>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</si>
  <si>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</si>
  <si>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</si>
  <si>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</si>
  <si>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</si>
  <si>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</si>
  <si>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</si>
  <si>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</si>
  <si>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</si>
  <si>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</si>
  <si>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</si>
  <si>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</si>
  <si>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</si>
  <si>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</si>
  <si>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</si>
  <si>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</si>
  <si>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</si>
  <si>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</si>
  <si>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</si>
  <si>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</si>
  <si>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</si>
  <si>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</si>
  <si>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</si>
  <si>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</si>
  <si>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</si>
  <si>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</si>
  <si>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</si>
  <si>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</si>
  <si>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</si>
  <si>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</si>
  <si>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</si>
  <si>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</si>
  <si>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</si>
  <si>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</si>
  <si>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</si>
  <si>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</si>
  <si>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</si>
  <si>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</si>
  <si>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</si>
  <si>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</si>
  <si>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</si>
  <si>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</si>
  <si>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</si>
  <si>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</si>
  <si>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</si>
  <si>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</si>
  <si>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</si>
  <si>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</si>
  <si>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</si>
  <si>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</si>
  <si>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</si>
  <si>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</si>
  <si>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</si>
  <si>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</si>
  <si>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</si>
  <si>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</si>
  <si>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</si>
  <si>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</si>
  <si>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</si>
  <si>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</si>
  <si>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</si>
  <si>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</si>
  <si>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</si>
  <si>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</si>
  <si>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</si>
  <si>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</si>
  <si>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</si>
  <si>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</si>
  <si>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</si>
  <si>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</si>
  <si>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</si>
  <si>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</si>
  <si>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</si>
  <si>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</si>
  <si>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</si>
  <si>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</si>
  <si>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</si>
  <si>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</si>
  <si>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</si>
  <si>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</si>
  <si>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</si>
  <si>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</si>
  <si>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</si>
  <si>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</si>
  <si>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</si>
  <si>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</si>
  <si>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</si>
  <si>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</si>
  <si>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</si>
  <si>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</si>
  <si>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</si>
  <si>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</si>
  <si>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</si>
  <si>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</si>
  <si>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</si>
  <si>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</si>
  <si>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</si>
  <si>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</si>
  <si>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</si>
  <si>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</si>
  <si>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</si>
  <si>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</si>
  <si>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</si>
  <si>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</si>
  <si>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</si>
  <si>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</si>
  <si>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</si>
  <si>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</si>
  <si>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</si>
  <si>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</si>
  <si>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</si>
  <si>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</si>
  <si>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</si>
  <si>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</si>
  <si>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</si>
  <si>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</si>
  <si>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</si>
  <si>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</si>
  <si>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</si>
  <si>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</si>
  <si>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</si>
  <si>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</si>
  <si>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</si>
  <si>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</si>
  <si>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</si>
  <si>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</si>
  <si>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</si>
  <si>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</si>
  <si>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</si>
  <si>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</si>
  <si>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</si>
  <si>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</si>
  <si>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</si>
  <si>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</si>
  <si>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</si>
  <si>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</si>
  <si>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</si>
  <si>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</si>
  <si>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</si>
  <si>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</si>
  <si>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</si>
  <si>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</si>
  <si>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</si>
  <si>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</si>
  <si>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</si>
  <si>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</si>
  <si>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</si>
  <si>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</si>
  <si>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</si>
  <si>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</si>
  <si>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</si>
  <si>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</si>
  <si>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</si>
  <si>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</si>
  <si>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</si>
  <si>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</si>
  <si>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</si>
  <si>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</si>
  <si>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</si>
  <si>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</si>
  <si>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</si>
  <si>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</si>
  <si>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</si>
  <si>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</si>
  <si>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</si>
  <si>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</si>
  <si>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</si>
  <si>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</si>
  <si>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</si>
  <si>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</si>
  <si>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</si>
  <si>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</si>
  <si>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</si>
  <si>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</si>
  <si>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</si>
  <si>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</si>
  <si>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</si>
  <si>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</si>
  <si>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</si>
  <si>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</si>
  <si>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</si>
  <si>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</si>
  <si>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</si>
  <si>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</si>
  <si>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</si>
  <si>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</si>
  <si>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</si>
  <si>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</si>
  <si>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</si>
  <si>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</si>
  <si>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</si>
  <si>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</si>
  <si>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</si>
  <si>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</si>
  <si>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</si>
  <si>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</si>
  <si>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</si>
  <si>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</si>
  <si>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</si>
  <si>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</si>
  <si>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</si>
  <si>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</si>
  <si>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</si>
  <si>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</si>
  <si>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</si>
  <si>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</si>
  <si>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</si>
  <si>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</si>
  <si>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</si>
  <si>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</si>
  <si>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</si>
  <si>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</si>
  <si>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</si>
  <si>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</si>
  <si>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</si>
  <si>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</si>
  <si>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</si>
  <si>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</si>
  <si>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</si>
  <si>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</si>
  <si>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</si>
  <si>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</si>
  <si>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</si>
  <si>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</si>
  <si>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</si>
  <si>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</si>
  <si>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</si>
  <si>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</si>
  <si>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</si>
  <si>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</si>
  <si>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</si>
  <si>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</si>
  <si>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</si>
  <si>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</si>
  <si>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</si>
  <si>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</si>
  <si>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</si>
  <si>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</si>
  <si>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</si>
  <si>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</si>
  <si>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</si>
  <si>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</si>
  <si>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</si>
  <si>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</si>
  <si>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</si>
  <si>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</si>
  <si>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</si>
  <si>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</si>
  <si>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</si>
  <si>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</si>
  <si>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</si>
  <si>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</si>
  <si>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</si>
  <si>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</si>
  <si>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</si>
  <si>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</si>
  <si>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</si>
  <si>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</si>
  <si>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</si>
  <si>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</si>
  <si>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</si>
  <si>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</si>
  <si>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</si>
  <si>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</si>
  <si>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</si>
  <si>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</si>
  <si>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</si>
  <si>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</si>
  <si>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</si>
  <si>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</si>
  <si>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</si>
  <si>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</si>
  <si>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</si>
  <si>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</si>
  <si>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</si>
  <si>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</si>
  <si>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</si>
  <si>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</si>
  <si>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</si>
  <si>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</si>
  <si>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</si>
  <si>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</si>
  <si>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</si>
  <si>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</si>
  <si>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</si>
  <si>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</si>
  <si>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</si>
  <si>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</si>
  <si>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</si>
  <si>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</si>
  <si>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</si>
  <si>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</si>
  <si>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</si>
  <si>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</si>
  <si>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</si>
  <si>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</si>
  <si>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</si>
  <si>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</si>
  <si>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</si>
  <si>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</si>
  <si>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</si>
  <si>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</si>
  <si>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</si>
  <si>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</si>
  <si>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</si>
  <si>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</si>
  <si>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</si>
  <si>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</si>
  <si>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</si>
  <si>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</si>
  <si>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</si>
  <si>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</si>
  <si>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</si>
  <si>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</si>
  <si>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</si>
  <si>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</si>
  <si>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</si>
  <si>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</si>
  <si>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</si>
  <si>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</si>
  <si>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</si>
  <si>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</si>
  <si>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</si>
  <si>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</si>
  <si>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</si>
  <si>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</si>
  <si>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</si>
  <si>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</si>
  <si>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</si>
  <si>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</si>
  <si>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</si>
  <si>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</si>
  <si>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</si>
  <si>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</si>
  <si>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</si>
  <si>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</si>
  <si>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</si>
  <si>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</si>
  <si>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</si>
  <si>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</si>
  <si>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</si>
  <si>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</si>
  <si>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</si>
  <si>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</si>
  <si>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</si>
  <si>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</si>
  <si>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</si>
  <si>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</si>
  <si>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</si>
  <si>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</si>
  <si>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</si>
  <si>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</si>
  <si>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</si>
  <si>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</si>
  <si>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</si>
  <si>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</si>
  <si>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</si>
  <si>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</si>
  <si>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</si>
  <si>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</si>
  <si>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</si>
  <si>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</si>
  <si>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</si>
  <si>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</si>
  <si>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</si>
  <si>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</si>
  <si>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</si>
  <si>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</si>
  <si>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</si>
  <si>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</si>
  <si>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</si>
  <si>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</si>
  <si>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</si>
  <si>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</si>
  <si>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</si>
  <si>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</si>
  <si>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</si>
  <si>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</si>
  <si>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</si>
  <si>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</si>
  <si>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</si>
  <si>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</si>
  <si>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</si>
  <si>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</si>
  <si>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</si>
  <si>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</si>
  <si>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</si>
  <si>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</si>
  <si>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</si>
  <si>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</si>
  <si>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</si>
  <si>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</si>
  <si>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</si>
  <si>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</si>
  <si>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</si>
  <si>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</si>
  <si>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</si>
  <si>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</si>
  <si>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</si>
  <si>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</si>
  <si>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</si>
  <si>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</si>
  <si>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</si>
  <si>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</si>
  <si>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</si>
  <si>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</si>
  <si>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</si>
  <si>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</si>
  <si>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</si>
  <si>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</si>
  <si>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</si>
  <si>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</si>
  <si>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</si>
  <si>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</si>
  <si>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</si>
  <si>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</si>
  <si>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</si>
  <si>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</si>
  <si>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</si>
  <si>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</si>
  <si>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</si>
  <si>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</si>
  <si>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</si>
  <si>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</si>
  <si>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</si>
  <si>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</si>
  <si>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</si>
  <si>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</si>
  <si>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</si>
  <si>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</si>
  <si>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</si>
  <si>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</si>
  <si>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</si>
  <si>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</si>
  <si>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</si>
  <si>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</si>
  <si>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</si>
  <si>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</si>
  <si>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</si>
  <si>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</si>
  <si>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</si>
  <si>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</si>
  <si>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</si>
  <si>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</si>
  <si>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</si>
  <si>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</si>
  <si>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</si>
  <si>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</si>
  <si>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</si>
  <si>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</si>
  <si>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</si>
  <si>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</si>
  <si>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</si>
  <si>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</si>
  <si>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</si>
  <si>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</si>
  <si>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</si>
  <si>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</si>
  <si>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</si>
  <si>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</si>
  <si>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</si>
  <si>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</si>
  <si>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</si>
  <si>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</si>
  <si>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</si>
  <si>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</si>
  <si>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</si>
  <si>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</si>
  <si>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</si>
  <si>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</si>
  <si>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</si>
  <si>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</si>
  <si>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</si>
  <si>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</si>
  <si>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</si>
  <si>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</si>
  <si>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</si>
  <si>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</si>
  <si>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</si>
  <si>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</si>
  <si>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</si>
  <si>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</si>
  <si>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</si>
  <si>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</si>
  <si>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</si>
  <si>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</si>
  <si>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</si>
  <si>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</si>
  <si>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</si>
  <si>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</si>
  <si>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</si>
  <si>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</si>
  <si>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</si>
  <si>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</si>
  <si>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</si>
  <si>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</si>
  <si>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</si>
  <si>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</si>
  <si>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</si>
  <si>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</si>
  <si>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</si>
  <si>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</si>
  <si>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</si>
  <si>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</si>
  <si>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</si>
  <si>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</si>
  <si>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</si>
  <si>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</si>
  <si>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</si>
  <si>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</si>
  <si>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</si>
  <si>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</si>
  <si>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</si>
  <si>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</si>
  <si>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</si>
  <si>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</si>
  <si>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</si>
  <si>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</si>
  <si>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</si>
  <si>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</si>
  <si>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</si>
  <si>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</si>
  <si>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</si>
  <si>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</si>
  <si>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</si>
  <si>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</si>
  <si>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</si>
  <si>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</si>
  <si>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</si>
  <si>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</si>
  <si>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</si>
  <si>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</si>
  <si>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</si>
  <si>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</si>
  <si>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</si>
  <si>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</si>
  <si>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</si>
  <si>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</si>
  <si>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</si>
  <si>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</si>
  <si>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</si>
  <si>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</si>
  <si>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</si>
  <si>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</si>
  <si>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</si>
  <si>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</si>
  <si>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</si>
  <si>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</si>
  <si>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</si>
  <si>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</si>
  <si>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</si>
  <si>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</si>
  <si>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</si>
  <si>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</si>
  <si>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</si>
  <si>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</si>
  <si>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</si>
  <si>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</si>
  <si>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</si>
  <si>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</si>
  <si>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</si>
  <si>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</si>
  <si>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</si>
  <si>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</si>
  <si>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</si>
  <si>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</si>
  <si>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</si>
  <si>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</si>
  <si>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</si>
  <si>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</si>
  <si>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</si>
  <si>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</si>
  <si>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</si>
  <si>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</si>
  <si>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</si>
  <si>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</si>
  <si>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</si>
  <si>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</si>
  <si>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</si>
  <si>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</si>
  <si>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</si>
  <si>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</si>
  <si>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</si>
  <si>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</si>
  <si>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</si>
  <si>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</si>
  <si>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</si>
  <si>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</si>
  <si>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</si>
  <si>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</si>
  <si>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</si>
  <si>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</si>
  <si>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</si>
  <si>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</si>
  <si>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</si>
  <si>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</si>
  <si>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</si>
  <si>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</si>
  <si>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</si>
  <si>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</si>
  <si>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</si>
  <si>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</si>
  <si>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</si>
  <si>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</si>
  <si>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</si>
  <si>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</si>
  <si>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</si>
  <si>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</si>
  <si>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</si>
  <si>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</si>
  <si>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</si>
  <si>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</si>
  <si>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</si>
  <si>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</si>
  <si>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</si>
  <si>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</si>
  <si>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</si>
  <si>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</si>
  <si>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</si>
  <si>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</si>
  <si>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</si>
  <si>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</si>
  <si>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</si>
  <si>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</si>
  <si>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</si>
  <si>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</si>
  <si>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</si>
  <si>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</si>
  <si>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</si>
  <si>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</si>
  <si>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</si>
  <si>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</si>
  <si>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</si>
  <si>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</si>
  <si>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</si>
  <si>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</si>
  <si>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</si>
  <si>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</si>
  <si>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</si>
  <si>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</si>
  <si>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</si>
  <si>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</si>
  <si>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</si>
  <si>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</si>
  <si>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</si>
  <si>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</si>
  <si>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</si>
  <si>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</si>
  <si>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</si>
  <si>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</si>
  <si>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</si>
  <si>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</si>
  <si>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</si>
  <si>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</si>
  <si>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</si>
  <si>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</si>
  <si>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</si>
  <si>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</si>
  <si>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</si>
  <si>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</si>
  <si>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</si>
  <si>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</si>
  <si>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</si>
  <si>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</si>
  <si>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</si>
  <si>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</si>
  <si>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</si>
  <si>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</si>
  <si>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</si>
  <si>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</si>
  <si>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</si>
  <si>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</si>
  <si>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</si>
  <si>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</si>
  <si>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</si>
  <si>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</si>
  <si>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</si>
  <si>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</si>
  <si>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</si>
  <si>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</si>
  <si>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</si>
  <si>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</si>
  <si>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</si>
  <si>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</si>
  <si>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</si>
  <si>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</si>
  <si>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</si>
  <si>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</si>
  <si>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</si>
  <si>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</si>
  <si>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</si>
  <si>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</si>
  <si>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</si>
  <si>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</si>
  <si>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</si>
  <si>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</si>
  <si>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</si>
  <si>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</si>
  <si>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</si>
  <si>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</si>
  <si>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</si>
  <si>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</si>
  <si>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</si>
  <si>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</si>
  <si>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</si>
  <si>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</si>
  <si>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</si>
  <si>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</si>
  <si>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</si>
  <si>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</si>
  <si>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</si>
  <si>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</si>
  <si>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</si>
  <si>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</si>
  <si>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</si>
  <si>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</si>
  <si>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</si>
  <si>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</si>
  <si>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</si>
  <si>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</si>
  <si>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</si>
  <si>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</si>
  <si>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</si>
  <si>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</si>
  <si>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</si>
  <si>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</si>
  <si>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</si>
  <si>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</si>
  <si>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</si>
  <si>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</si>
  <si>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</si>
  <si>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</si>
  <si>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</si>
  <si>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</si>
  <si>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</si>
  <si>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</si>
  <si>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</si>
  <si>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</si>
  <si>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</si>
  <si>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</si>
  <si>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</si>
  <si>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</si>
  <si>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</si>
  <si>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</si>
  <si>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</si>
  <si>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</si>
  <si>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</si>
  <si>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</si>
  <si>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</si>
  <si>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</si>
  <si>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</si>
  <si>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</si>
  <si>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</si>
  <si>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</si>
  <si>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</si>
  <si>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</si>
  <si>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</si>
  <si>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</si>
  <si>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</si>
  <si>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</si>
  <si>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</si>
  <si>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</si>
  <si>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</si>
  <si>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</si>
  <si>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</si>
  <si>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</si>
  <si>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</si>
  <si>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</si>
  <si>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</si>
  <si>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</si>
  <si>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</si>
  <si>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</si>
  <si>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</si>
  <si>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</si>
  <si>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</si>
  <si>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</si>
  <si>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</si>
  <si>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</si>
  <si>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</si>
  <si>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</si>
  <si>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</si>
  <si>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</si>
  <si>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</si>
  <si>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</si>
  <si>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</si>
  <si>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</si>
  <si>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</si>
  <si>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</si>
  <si>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</si>
  <si>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</si>
  <si>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</si>
  <si>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</si>
  <si>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</si>
  <si>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</si>
  <si>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</si>
  <si>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</si>
  <si>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</si>
  <si>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</si>
  <si>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</si>
  <si>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</si>
  <si>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</si>
  <si>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</si>
  <si>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</si>
  <si>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</si>
  <si>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</si>
  <si>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</si>
  <si>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</si>
  <si>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</si>
  <si>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</si>
  <si>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</si>
  <si>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</si>
  <si>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</si>
  <si>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</si>
  <si>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</si>
  <si>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</si>
  <si>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</si>
  <si>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</si>
  <si>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</si>
  <si>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</si>
  <si>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</si>
  <si>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</si>
  <si>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</si>
  <si>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</si>
  <si>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</si>
  <si>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</si>
  <si>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</si>
  <si>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</si>
  <si>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</si>
  <si>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</si>
  <si>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</si>
  <si>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</si>
  <si>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</si>
  <si>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</si>
  <si>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</si>
  <si>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</si>
  <si>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</si>
  <si>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</si>
  <si>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</si>
  <si>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</si>
  <si>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</si>
  <si>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</si>
  <si>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</si>
  <si>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</si>
  <si>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</si>
  <si>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</si>
  <si>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</si>
  <si>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</si>
  <si>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</si>
  <si>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</si>
  <si>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</si>
  <si>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</si>
  <si>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</si>
  <si>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</si>
  <si>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</si>
  <si>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</si>
  <si>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</si>
  <si>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</si>
  <si>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</si>
  <si>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</si>
  <si>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</si>
  <si>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</si>
  <si>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</si>
  <si>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</si>
  <si>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</si>
  <si>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</si>
  <si>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</si>
  <si>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</si>
  <si>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</si>
  <si>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</si>
  <si>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</si>
  <si>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</si>
  <si>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</si>
  <si>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</si>
  <si>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</si>
  <si>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</si>
  <si>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</si>
  <si>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</si>
  <si>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</si>
  <si>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</si>
  <si>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</si>
  <si>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</si>
  <si>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</si>
  <si>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</si>
  <si>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</si>
  <si>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</si>
  <si>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</si>
  <si>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</si>
  <si>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</si>
  <si>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</si>
  <si>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</si>
  <si>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</si>
  <si>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</si>
  <si>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</si>
  <si>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</si>
  <si>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</si>
  <si>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</si>
  <si>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</si>
  <si>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</si>
  <si>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</si>
  <si>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</si>
  <si>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</si>
  <si>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</si>
  <si>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</si>
  <si>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</si>
  <si>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</si>
  <si>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</si>
  <si>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</si>
  <si>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</si>
  <si>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</si>
  <si>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</si>
  <si>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</si>
  <si>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</si>
  <si>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</si>
  <si>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</si>
  <si>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</si>
  <si>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</si>
  <si>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</si>
  <si>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</si>
  <si>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</si>
  <si>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</si>
  <si>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</si>
  <si>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</si>
  <si>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</si>
  <si>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</si>
  <si>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</si>
  <si>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</si>
  <si>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</si>
  <si>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</si>
  <si>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</si>
  <si>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</si>
  <si>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</si>
  <si>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</si>
  <si>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</si>
  <si>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</si>
  <si>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</si>
  <si>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</si>
  <si>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</si>
  <si>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</si>
  <si>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</si>
  <si>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</si>
  <si>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</si>
  <si>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</si>
  <si>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</si>
  <si>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</si>
  <si>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</si>
  <si>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</si>
  <si>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</si>
  <si>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</si>
  <si>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</si>
  <si>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</si>
  <si>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</si>
  <si>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</si>
  <si>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</si>
  <si>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</si>
  <si>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</si>
  <si>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</si>
  <si>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</si>
  <si>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</si>
  <si>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</si>
  <si>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</si>
  <si>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</si>
  <si>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</si>
  <si>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</si>
  <si>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</si>
  <si>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</si>
  <si>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</si>
  <si>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</si>
  <si>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</si>
  <si>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</si>
  <si>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</si>
  <si>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</si>
  <si>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</si>
  <si>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</si>
  <si>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</si>
  <si>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</si>
  <si>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</si>
  <si>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</si>
  <si>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</si>
  <si>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</si>
  <si>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</si>
  <si>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</si>
  <si>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</si>
  <si>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</si>
  <si>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</si>
  <si>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</si>
  <si>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</si>
  <si>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</si>
  <si>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</si>
  <si>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</si>
  <si>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</si>
  <si>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</si>
  <si>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</si>
  <si>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</si>
  <si>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</si>
  <si>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</si>
  <si>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</si>
  <si>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</si>
  <si>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</si>
  <si>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</si>
  <si>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</si>
  <si>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</si>
  <si>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</si>
  <si>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</si>
  <si>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</si>
  <si>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</si>
  <si>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</si>
  <si>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</si>
  <si>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</si>
  <si>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</si>
  <si>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</si>
  <si>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</si>
  <si>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</si>
  <si>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</si>
  <si>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</si>
  <si>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</si>
  <si>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</si>
  <si>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</si>
  <si>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</si>
  <si>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</si>
  <si>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</si>
  <si>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</si>
  <si>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</si>
  <si>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</si>
  <si>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</si>
  <si>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</si>
  <si>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</si>
  <si>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</si>
  <si>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</si>
  <si>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</si>
  <si>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</si>
  <si>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</si>
  <si>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</si>
  <si>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</si>
  <si>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</si>
  <si>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</si>
  <si>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</si>
  <si>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</si>
  <si>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</si>
  <si>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</si>
  <si>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</si>
  <si>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</si>
  <si>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</si>
  <si>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</si>
  <si>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</si>
  <si>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</si>
  <si>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</si>
  <si>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</si>
  <si>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</si>
  <si>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</si>
  <si>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</si>
  <si>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</si>
  <si>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</si>
  <si>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</si>
  <si>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</si>
  <si>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</si>
  <si>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</si>
  <si>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</si>
  <si>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</si>
  <si>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</si>
  <si>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</si>
  <si>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</si>
  <si>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</si>
  <si>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</si>
  <si>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</si>
  <si>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</si>
  <si>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</si>
  <si>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</si>
  <si>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</si>
  <si>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</si>
  <si>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</si>
  <si>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</si>
  <si>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</si>
  <si>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</si>
  <si>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</si>
  <si>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</si>
  <si>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</si>
  <si>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</si>
  <si>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</si>
  <si>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</si>
  <si>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</si>
  <si>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</si>
  <si>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</si>
  <si>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</si>
  <si>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</si>
  <si>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</si>
  <si>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</si>
  <si>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</si>
  <si>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</si>
  <si>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</si>
  <si>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</si>
  <si>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</si>
  <si>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</si>
  <si>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</si>
  <si>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</si>
  <si>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</si>
  <si>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</si>
  <si>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</si>
  <si>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</si>
  <si>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</si>
  <si>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</si>
  <si>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</si>
  <si>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</si>
  <si>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</si>
  <si>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</si>
  <si>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</si>
  <si>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</si>
  <si>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</si>
  <si>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</si>
  <si>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</si>
  <si>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</si>
  <si>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</si>
  <si>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</si>
  <si>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</si>
  <si>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</si>
  <si>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</si>
  <si>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</si>
  <si>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</si>
  <si>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</si>
  <si>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</si>
  <si>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</si>
  <si>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</si>
  <si>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</si>
  <si>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</si>
  <si>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</si>
  <si>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</si>
  <si>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</si>
  <si>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</si>
  <si>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</si>
  <si>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</si>
  <si>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</si>
  <si>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</si>
  <si>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</si>
  <si>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</si>
  <si>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</si>
  <si>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</si>
  <si>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</si>
  <si>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</si>
  <si>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</si>
  <si>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</si>
  <si>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</si>
  <si>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</si>
  <si>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</si>
  <si>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</si>
  <si>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</si>
  <si>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</si>
  <si>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</si>
  <si>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</si>
  <si>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</si>
  <si>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</si>
  <si>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</si>
  <si>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</si>
  <si>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</si>
  <si>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</si>
  <si>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</si>
  <si>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</si>
  <si>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</si>
  <si>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</si>
  <si>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</si>
  <si>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</si>
  <si>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</si>
  <si>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</si>
  <si>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</si>
  <si>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</si>
  <si>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</si>
  <si>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</si>
  <si>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</si>
  <si>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</si>
  <si>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</si>
  <si>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</si>
  <si>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</si>
  <si>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</si>
  <si>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</si>
  <si>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</si>
  <si>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</si>
  <si>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</si>
  <si>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</si>
  <si>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</si>
  <si>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</si>
  <si>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</si>
  <si>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</si>
  <si>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</si>
  <si>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</si>
  <si>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</si>
  <si>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</si>
  <si>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</si>
  <si>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</si>
  <si>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</si>
  <si>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</si>
  <si>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</si>
  <si>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</si>
  <si>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</si>
  <si>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</si>
  <si>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</si>
  <si>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</si>
  <si>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</si>
  <si>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</si>
  <si>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</si>
  <si>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</si>
  <si>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</si>
  <si>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</si>
  <si>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</si>
  <si>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</si>
  <si>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</si>
  <si>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</si>
  <si>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</si>
  <si>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</si>
  <si>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</si>
  <si>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</si>
  <si>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</si>
  <si>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</si>
  <si>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</si>
  <si>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</si>
  <si>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</si>
  <si>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</si>
  <si>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</si>
  <si>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</si>
  <si>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</si>
  <si>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</si>
  <si>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</si>
  <si>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</si>
  <si>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</si>
  <si>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</si>
  <si>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</si>
  <si>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</si>
  <si>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</si>
  <si>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</si>
  <si>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</si>
  <si>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</si>
  <si>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</si>
  <si>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</si>
  <si>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</si>
  <si>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</si>
  <si>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</si>
  <si>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</si>
  <si>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</si>
  <si>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</si>
  <si>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</si>
  <si>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</si>
  <si>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</si>
  <si>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</si>
  <si>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</si>
  <si>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</si>
  <si>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</si>
  <si>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</si>
  <si>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</si>
  <si>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</si>
  <si>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</si>
  <si>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</si>
  <si>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</si>
  <si>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</si>
  <si>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</si>
  <si>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</si>
  <si>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</si>
  <si>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</si>
  <si>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</si>
  <si>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</si>
  <si>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</si>
  <si>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</si>
  <si>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</si>
  <si>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</si>
  <si>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</si>
  <si>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</si>
  <si>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</si>
  <si>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</si>
  <si>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</si>
  <si>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</si>
  <si>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</si>
  <si>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</si>
  <si>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</si>
  <si>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</si>
  <si>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</si>
  <si>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</si>
  <si>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</si>
  <si>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</si>
  <si>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</si>
  <si>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</si>
  <si>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</si>
  <si>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</si>
  <si>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</si>
  <si>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</si>
  <si>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</si>
  <si>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</si>
  <si>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</si>
  <si>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</si>
  <si>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</si>
  <si>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</si>
  <si>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</si>
  <si>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</si>
  <si>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</si>
  <si>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</si>
  <si>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</si>
  <si>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</si>
  <si>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</si>
  <si>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</si>
  <si>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</si>
  <si>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</si>
  <si>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</si>
  <si>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</si>
  <si>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</si>
  <si>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</si>
  <si>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</si>
  <si>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</si>
  <si>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</si>
  <si>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</si>
  <si>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</si>
  <si>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</si>
  <si>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</si>
  <si>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</si>
  <si>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</si>
  <si>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</si>
  <si>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</si>
  <si>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</si>
  <si>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</si>
  <si>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</si>
  <si>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</si>
  <si>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</si>
  <si>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</si>
  <si>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</si>
  <si>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</si>
  <si>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</si>
  <si>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</si>
  <si>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</si>
  <si>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</si>
  <si>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</si>
  <si>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</si>
  <si>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</si>
  <si>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</si>
  <si>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</si>
  <si>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</si>
  <si>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</si>
  <si>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</si>
  <si>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</si>
  <si>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</si>
  <si>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</si>
  <si>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</si>
  <si>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</si>
  <si>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</si>
  <si>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</si>
  <si>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</si>
  <si>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</si>
  <si>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</si>
  <si>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</si>
  <si>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</si>
  <si>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</si>
  <si>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</si>
  <si>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</si>
  <si>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</si>
  <si>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</si>
  <si>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</si>
  <si>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</si>
  <si>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</si>
  <si>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</si>
  <si>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</si>
  <si>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</si>
  <si>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</si>
  <si>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</si>
  <si>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</si>
  <si>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</si>
  <si>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</si>
  <si>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</si>
  <si>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</si>
  <si>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</si>
  <si>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</si>
  <si>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</si>
  <si>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</si>
  <si>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</si>
  <si>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</si>
  <si>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</si>
  <si>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</si>
  <si>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</si>
  <si>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</si>
  <si>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</si>
  <si>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</si>
  <si>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</si>
  <si>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</si>
  <si>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</si>
  <si>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</si>
  <si>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</si>
  <si>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</si>
  <si>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</si>
  <si>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</si>
  <si>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</si>
  <si>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</si>
  <si>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</si>
  <si>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</si>
  <si>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</si>
  <si>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</si>
  <si>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</si>
  <si>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</si>
  <si>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</si>
  <si>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</si>
  <si>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</si>
  <si>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</si>
  <si>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</si>
  <si>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</si>
  <si>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</si>
  <si>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</si>
  <si>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</si>
  <si>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</si>
  <si>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</si>
  <si>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</si>
  <si>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</si>
  <si>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</si>
  <si>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</si>
  <si>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</si>
  <si>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</si>
  <si>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</si>
  <si>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</si>
  <si>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</si>
  <si>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</si>
  <si>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</si>
  <si>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</si>
  <si>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</si>
  <si>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</si>
  <si>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</si>
  <si>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</si>
  <si>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</si>
  <si>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</si>
  <si>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</si>
  <si>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</si>
  <si>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</si>
  <si>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</si>
  <si>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</si>
  <si>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</si>
  <si>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</si>
  <si>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</si>
  <si>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</si>
  <si>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</si>
  <si>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</si>
  <si>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</si>
  <si>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</si>
  <si>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</si>
  <si>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</si>
  <si>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</si>
  <si>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</si>
  <si>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</si>
  <si>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</si>
  <si>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</si>
  <si>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</si>
  <si>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</si>
  <si>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</si>
  <si>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</si>
  <si>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</si>
  <si>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</si>
  <si>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</si>
  <si>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</si>
  <si>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</si>
  <si>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</si>
  <si>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</si>
  <si>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</si>
  <si>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</si>
  <si>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</si>
  <si>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</si>
  <si>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</si>
  <si>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</si>
  <si>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</si>
  <si>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</si>
  <si>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</si>
  <si>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</si>
  <si>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</si>
  <si>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</si>
  <si>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</si>
  <si>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</si>
  <si>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</si>
  <si>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</si>
  <si>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</si>
  <si>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</si>
  <si>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</si>
  <si>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</si>
  <si>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</si>
  <si>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</si>
  <si>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</si>
  <si>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</si>
  <si>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</si>
  <si>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</si>
  <si>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</si>
  <si>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</si>
  <si>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</si>
  <si>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</si>
  <si>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</si>
  <si>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</si>
  <si>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</si>
  <si>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</si>
  <si>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</si>
  <si>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</si>
  <si>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</si>
  <si>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</si>
  <si>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</si>
  <si>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</si>
  <si>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</si>
  <si>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</si>
  <si>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</si>
  <si>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</si>
  <si>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</si>
  <si>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</si>
  <si>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</si>
  <si>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</si>
  <si>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</si>
  <si>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</si>
  <si>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</si>
  <si>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</si>
  <si>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</si>
  <si>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</si>
  <si>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</si>
  <si>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</si>
  <si>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</si>
  <si>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</si>
  <si>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</si>
  <si>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</si>
  <si>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</si>
  <si>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</si>
  <si>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</si>
  <si>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</si>
  <si>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</si>
  <si>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</si>
  <si>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</si>
  <si>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</si>
  <si>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</si>
  <si>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</si>
  <si>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</si>
  <si>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</si>
  <si>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</si>
  <si>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</si>
  <si>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</si>
  <si>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</si>
  <si>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</si>
  <si>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</si>
  <si>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</si>
  <si>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</si>
  <si>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</si>
  <si>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</si>
  <si>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</si>
  <si>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</si>
  <si>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</si>
  <si>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</si>
  <si>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</si>
  <si>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</si>
  <si>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</si>
  <si>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</si>
  <si>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</si>
  <si>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</si>
  <si>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</si>
  <si>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</si>
  <si>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</si>
  <si>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</si>
  <si>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</si>
  <si>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</si>
  <si>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</si>
  <si>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</si>
  <si>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</si>
  <si>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</si>
  <si>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</si>
  <si>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</si>
  <si>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</si>
  <si>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</si>
  <si>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</si>
  <si>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</si>
  <si>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</si>
  <si>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</si>
  <si>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</si>
  <si>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</si>
  <si>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</si>
  <si>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</si>
  <si>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</si>
  <si>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</si>
  <si>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</si>
  <si>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</si>
  <si>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</si>
  <si>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</si>
  <si>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</si>
  <si>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</si>
  <si>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</si>
  <si>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</si>
  <si>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</si>
  <si>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</si>
  <si>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</si>
  <si>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</si>
  <si>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</si>
  <si>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</si>
  <si>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</si>
  <si>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</si>
  <si>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</si>
  <si>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</si>
  <si>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</si>
  <si>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</si>
  <si>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</si>
  <si>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</si>
  <si>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</si>
  <si>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</si>
  <si>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</si>
  <si>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</si>
  <si>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</si>
  <si>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</si>
  <si>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</si>
  <si>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</si>
  <si>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</si>
  <si>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</si>
  <si>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</si>
  <si>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</si>
  <si>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</si>
  <si>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</si>
  <si>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</si>
  <si>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</si>
  <si>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</si>
  <si>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</si>
  <si>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</si>
  <si>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</si>
  <si>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</si>
  <si>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</si>
  <si>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</si>
  <si>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</si>
  <si>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</si>
  <si>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</si>
  <si>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</si>
  <si>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</si>
  <si>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</si>
  <si>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</si>
  <si>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</si>
  <si>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</si>
  <si>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</si>
  <si>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</si>
  <si>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</si>
  <si>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</si>
  <si>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</si>
  <si>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</si>
  <si>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</si>
  <si>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</si>
  <si>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</si>
  <si>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</si>
  <si>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</si>
  <si>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</si>
  <si>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</si>
  <si>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</si>
  <si>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</si>
  <si>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</si>
  <si>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</si>
  <si>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</si>
  <si>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</si>
  <si>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</si>
  <si>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</si>
  <si>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</si>
  <si>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</si>
  <si>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</si>
  <si>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</si>
  <si>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</si>
  <si>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</si>
  <si>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</si>
  <si>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</si>
  <si>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</si>
  <si>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</si>
  <si>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</si>
  <si>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</si>
  <si>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</si>
  <si>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</si>
  <si>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</si>
  <si>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</si>
  <si>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</si>
  <si>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</si>
  <si>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</si>
  <si>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</si>
  <si>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</si>
  <si>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</si>
  <si>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</si>
  <si>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</si>
  <si>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</si>
  <si>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</si>
  <si>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</si>
  <si>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</si>
  <si>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</si>
  <si>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</si>
  <si>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</si>
  <si>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</si>
  <si>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</si>
  <si>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</si>
  <si>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</si>
  <si>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</si>
  <si>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</si>
  <si>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</si>
  <si>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</si>
  <si>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</si>
  <si>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</si>
  <si>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</si>
  <si>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</si>
  <si>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</si>
  <si>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</si>
  <si>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</si>
  <si>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</si>
  <si>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</si>
  <si>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</si>
  <si>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</si>
  <si>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</si>
  <si>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</si>
  <si>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</si>
  <si>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</si>
  <si>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</si>
  <si>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</si>
  <si>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</si>
  <si>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</si>
  <si>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</si>
  <si>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</si>
  <si>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</si>
  <si>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</si>
  <si>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</si>
  <si>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</si>
  <si>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</si>
  <si>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</si>
  <si>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</si>
  <si>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</si>
  <si>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</si>
  <si>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</si>
  <si>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</si>
  <si>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</si>
  <si>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</si>
  <si>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</si>
  <si>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</si>
  <si>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</si>
  <si>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</si>
  <si>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</si>
  <si>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</si>
  <si>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</si>
  <si>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</si>
  <si>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</si>
  <si>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</si>
  <si>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</si>
  <si>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</si>
  <si>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</si>
  <si>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</si>
  <si>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</si>
  <si>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</si>
  <si>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</si>
  <si>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</si>
  <si>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</si>
  <si>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</si>
  <si>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</si>
  <si>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</si>
  <si>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</si>
  <si>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</si>
  <si>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</si>
  <si>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</si>
  <si>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</si>
  <si>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</si>
  <si>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</si>
  <si>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</si>
  <si>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</si>
  <si>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</si>
  <si>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</si>
  <si>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</si>
  <si>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</si>
  <si>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</si>
  <si>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</si>
  <si>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</si>
  <si>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</si>
  <si>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</si>
  <si>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</si>
  <si>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</si>
  <si>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</si>
  <si>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</si>
  <si>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</si>
  <si>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</si>
  <si>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</si>
  <si>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</si>
  <si>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</si>
  <si>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</si>
  <si>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</si>
  <si>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</si>
  <si>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</si>
  <si>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</si>
  <si>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</si>
  <si>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</si>
  <si>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</si>
  <si>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</si>
  <si>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</si>
  <si>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</si>
  <si>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</si>
  <si>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</si>
  <si>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</si>
  <si>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</si>
  <si>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</si>
  <si>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</si>
  <si>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</si>
  <si>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</si>
  <si>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</si>
  <si>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</si>
  <si>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</si>
  <si>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</si>
  <si>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</si>
  <si>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</si>
  <si>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</si>
  <si>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</si>
  <si>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</si>
  <si>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</si>
  <si>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</si>
  <si>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</si>
  <si>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</si>
  <si>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</si>
  <si>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</si>
  <si>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</si>
  <si>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</si>
  <si>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</si>
  <si>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</si>
  <si>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</si>
  <si>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</si>
  <si>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</si>
  <si>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</si>
  <si>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</si>
  <si>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</si>
  <si>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</si>
  <si>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</si>
  <si>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</si>
  <si>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</si>
  <si>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</si>
  <si>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</si>
  <si>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</si>
  <si>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</si>
  <si>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</si>
  <si>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</si>
  <si>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</si>
  <si>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</si>
  <si>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</si>
  <si>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</si>
  <si>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</si>
  <si>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</si>
  <si>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</si>
  <si>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</si>
  <si>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</si>
  <si>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</si>
  <si>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</si>
  <si>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</si>
  <si>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</si>
  <si>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</si>
  <si>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</si>
  <si>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</si>
  <si>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</si>
  <si>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</si>
  <si>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</si>
  <si>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</si>
  <si>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</si>
  <si>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</si>
  <si>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</si>
  <si>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</si>
  <si>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</si>
  <si>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</si>
  <si>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</si>
  <si>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</si>
  <si>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</si>
  <si>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</si>
  <si>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</si>
  <si>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</si>
  <si>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</si>
  <si>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</si>
  <si>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</si>
  <si>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</si>
  <si>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</si>
  <si>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</si>
  <si>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</si>
  <si>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</si>
  <si>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</si>
  <si>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</si>
  <si>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</si>
  <si>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</si>
  <si>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</si>
  <si>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</si>
  <si>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</si>
  <si>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</si>
  <si>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</si>
  <si>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</si>
  <si>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</si>
  <si>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</si>
  <si>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</si>
  <si>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</si>
  <si>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</si>
  <si>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</si>
  <si>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</si>
  <si>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</si>
  <si>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</si>
  <si>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</si>
  <si>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</si>
  <si>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</si>
  <si>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</si>
  <si>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</si>
  <si>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</si>
  <si>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</si>
  <si>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</si>
  <si>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</si>
  <si>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</si>
  <si>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</si>
  <si>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</si>
  <si>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</si>
  <si>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</si>
  <si>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</si>
  <si>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</si>
  <si>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</si>
  <si>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</si>
  <si>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</si>
  <si>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</si>
  <si>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</si>
  <si>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</si>
  <si>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</si>
  <si>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</si>
  <si>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</si>
  <si>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</si>
  <si>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</si>
  <si>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</si>
  <si>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</si>
  <si>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</si>
  <si>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</si>
  <si>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</si>
  <si>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</si>
  <si>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</si>
  <si>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</si>
  <si>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</si>
  <si>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</si>
  <si>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</si>
  <si>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</si>
  <si>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</si>
  <si>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</si>
  <si>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</si>
  <si>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</si>
  <si>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</si>
  <si>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</si>
  <si>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</si>
  <si>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</si>
  <si>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</si>
  <si>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</si>
  <si>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</si>
  <si>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</si>
  <si>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</si>
  <si>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</si>
  <si>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</si>
  <si>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</si>
  <si>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</si>
  <si>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</si>
  <si>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</si>
  <si>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</si>
  <si>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</si>
  <si>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</si>
  <si>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</si>
  <si>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</si>
  <si>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</si>
  <si>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</si>
  <si>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</si>
  <si>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</si>
  <si>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</si>
  <si>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</si>
  <si>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</si>
  <si>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</si>
  <si>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</si>
  <si>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</si>
  <si>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</si>
  <si>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</si>
  <si>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</si>
  <si>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</si>
  <si>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</si>
  <si>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</si>
  <si>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</si>
  <si>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</si>
  <si>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</si>
  <si>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</si>
  <si>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</si>
  <si>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</si>
  <si>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</si>
  <si>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</si>
  <si>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</si>
  <si>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</si>
  <si>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</si>
  <si>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</si>
  <si>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</si>
  <si>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</si>
  <si>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</si>
  <si>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</si>
  <si>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</si>
  <si>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</si>
  <si>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</si>
  <si>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</si>
  <si>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</si>
  <si>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</si>
  <si>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</si>
  <si>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</si>
  <si>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</si>
  <si>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</si>
  <si>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</si>
  <si>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</si>
  <si>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</si>
  <si>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</si>
  <si>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</si>
  <si>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</si>
  <si>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</si>
  <si>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</si>
  <si>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</si>
  <si>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</si>
  <si>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</si>
  <si>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</si>
  <si>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</si>
  <si>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</si>
  <si>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</si>
  <si>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</si>
  <si>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</si>
  <si>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</si>
  <si>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</si>
  <si>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</si>
  <si>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</si>
  <si>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</si>
  <si>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</si>
  <si>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</si>
  <si>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</si>
  <si>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</si>
  <si>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</si>
  <si>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</si>
  <si>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</si>
  <si>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</si>
  <si>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</si>
  <si>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</si>
  <si>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</si>
  <si>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</si>
  <si>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</si>
  <si>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</si>
  <si>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</si>
  <si>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</si>
  <si>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</si>
  <si>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</si>
  <si>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</si>
  <si>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</si>
  <si>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</si>
  <si>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</si>
  <si>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</si>
  <si>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</si>
  <si>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</si>
  <si>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</si>
  <si>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</si>
  <si>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</si>
  <si>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</si>
  <si>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</si>
  <si>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</si>
  <si>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</si>
  <si>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</si>
  <si>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</si>
  <si>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</si>
  <si>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</si>
  <si>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</si>
  <si>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</si>
  <si>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</si>
  <si>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</si>
  <si>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</si>
  <si>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</si>
  <si>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</si>
  <si>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</si>
  <si>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</si>
  <si>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</si>
  <si>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</si>
  <si>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</si>
  <si>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</si>
  <si>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</si>
  <si>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</si>
  <si>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</si>
  <si>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</si>
  <si>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</si>
  <si>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</si>
  <si>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</si>
  <si>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</si>
  <si>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</si>
  <si>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</si>
  <si>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</si>
  <si>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</si>
  <si>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</si>
  <si>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</si>
  <si>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</si>
  <si>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</si>
  <si>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</si>
  <si>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</si>
  <si>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</si>
  <si>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</si>
  <si>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</si>
  <si>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</si>
  <si>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</si>
  <si>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</si>
  <si>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</si>
  <si>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</si>
  <si>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</si>
  <si>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</si>
  <si>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</si>
  <si>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</si>
  <si>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</si>
  <si>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</si>
  <si>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</si>
  <si>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</si>
  <si>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</si>
  <si>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</si>
  <si>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</si>
  <si>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</si>
  <si>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</si>
  <si>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</si>
  <si>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</si>
  <si>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</si>
  <si>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</si>
  <si>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</si>
  <si>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</si>
  <si>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</si>
  <si>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</si>
  <si>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</si>
  <si>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</si>
  <si>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</si>
  <si>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</si>
  <si>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</si>
  <si>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</si>
  <si>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</si>
  <si>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</si>
  <si>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</si>
  <si>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</si>
  <si>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</si>
  <si>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</si>
  <si>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</si>
  <si>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</si>
  <si>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</si>
  <si>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</si>
  <si>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</si>
  <si>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</si>
  <si>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</si>
  <si>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</si>
  <si>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</si>
  <si>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</si>
  <si>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</si>
  <si>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</si>
  <si>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</si>
  <si>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</si>
  <si>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</si>
  <si>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</si>
  <si>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</si>
  <si>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</si>
  <si>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</si>
  <si>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</si>
  <si>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</si>
  <si>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</si>
  <si>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</si>
  <si>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</si>
  <si>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</si>
  <si>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</si>
  <si>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</si>
  <si>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</si>
  <si>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</si>
  <si>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</si>
  <si>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</si>
  <si>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</si>
  <si>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</si>
  <si>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</si>
  <si>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</si>
  <si>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</si>
  <si>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</si>
  <si>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</si>
  <si>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</si>
  <si>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</si>
  <si>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</si>
  <si>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</si>
  <si>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</si>
  <si>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</si>
  <si>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</si>
  <si>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</si>
  <si>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</si>
  <si>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</si>
  <si>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</si>
  <si>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</si>
  <si>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</si>
  <si>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</si>
  <si>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</si>
  <si>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</si>
  <si>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</si>
  <si>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</si>
  <si>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</si>
  <si>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</si>
  <si>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</si>
  <si>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</si>
  <si>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</si>
  <si>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</si>
  <si>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</si>
  <si>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</si>
  <si>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</si>
  <si>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</si>
  <si>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</si>
  <si>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</si>
  <si>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</si>
  <si>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</si>
  <si>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</si>
  <si>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</si>
  <si>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</si>
  <si>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</si>
  <si>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</si>
  <si>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</si>
  <si>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</si>
  <si>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</si>
  <si>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</si>
  <si>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</si>
  <si>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</si>
  <si>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</si>
  <si>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</si>
  <si>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</si>
  <si>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</si>
  <si>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</si>
  <si>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</si>
  <si>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</si>
  <si>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</si>
  <si>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</si>
  <si>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</si>
  <si>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</si>
  <si>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</si>
  <si>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</si>
  <si>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</si>
  <si>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</si>
  <si>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</si>
  <si>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</si>
  <si>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</si>
  <si>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</si>
  <si>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</si>
  <si>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</si>
  <si>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</si>
  <si>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</si>
  <si>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</si>
  <si>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</si>
  <si>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</si>
  <si>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</si>
  <si>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</si>
  <si>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</si>
  <si>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</si>
  <si>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</si>
  <si>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</si>
  <si>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</si>
  <si>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</si>
  <si>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</si>
  <si>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</si>
  <si>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</si>
  <si>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</si>
  <si>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</si>
  <si>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</si>
  <si>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</si>
  <si>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</si>
  <si>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</si>
  <si>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</si>
  <si>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</si>
  <si>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</si>
  <si>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</si>
  <si>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</si>
  <si>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</si>
  <si>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</si>
  <si>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</si>
  <si>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</si>
  <si>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</si>
  <si>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</si>
  <si>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</si>
  <si>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</si>
  <si>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</si>
  <si>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</si>
  <si>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</si>
  <si>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</si>
  <si>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</si>
  <si>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</si>
  <si>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</si>
  <si>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</si>
  <si>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</si>
  <si>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</si>
  <si>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</si>
  <si>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</si>
  <si>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</si>
  <si>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</si>
  <si>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</si>
  <si>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</si>
  <si>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</si>
  <si>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</si>
  <si>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</si>
  <si>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</si>
  <si>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</si>
  <si>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</si>
  <si>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</si>
  <si>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</si>
  <si>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</si>
  <si>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</si>
  <si>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</si>
  <si>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</si>
  <si>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</si>
  <si>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</si>
  <si>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</si>
  <si>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</si>
  <si>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</si>
  <si>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</si>
  <si>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</si>
  <si>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</si>
  <si>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</si>
  <si>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</si>
  <si>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</si>
  <si>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</si>
  <si>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</si>
  <si>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</si>
  <si>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</si>
  <si>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</si>
  <si>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</si>
  <si>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</si>
  <si>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</si>
  <si>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</si>
  <si>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</si>
  <si>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</si>
  <si>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</si>
  <si>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</si>
  <si>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</si>
  <si>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</si>
  <si>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</si>
  <si>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</si>
  <si>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</si>
  <si>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</si>
  <si>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</si>
  <si>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</si>
  <si>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</si>
  <si>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</si>
  <si>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</si>
  <si>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</si>
  <si>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</si>
  <si>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</si>
  <si>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</si>
  <si>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</si>
  <si>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</si>
  <si>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</si>
  <si>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</si>
  <si>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</si>
  <si>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</si>
  <si>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</si>
  <si>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</si>
  <si>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</si>
  <si>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</si>
  <si>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</si>
  <si>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</si>
  <si>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</si>
  <si>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</si>
  <si>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</si>
  <si>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</si>
  <si>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</si>
  <si>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</si>
  <si>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</si>
  <si>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</si>
  <si>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</si>
  <si>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</si>
  <si>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</si>
  <si>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</si>
  <si>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</si>
  <si>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</si>
  <si>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</si>
  <si>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</si>
  <si>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</si>
  <si>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</si>
  <si>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</si>
  <si>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</si>
  <si>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</si>
  <si>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</si>
  <si>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</si>
  <si>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</si>
  <si>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</si>
  <si>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</si>
  <si>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</si>
  <si>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</si>
  <si>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</si>
  <si>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</si>
  <si>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</si>
  <si>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</si>
  <si>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</si>
  <si>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</si>
  <si>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</si>
  <si>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</si>
  <si>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</si>
  <si>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</si>
  <si>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</si>
  <si>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</si>
  <si>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</si>
  <si>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</si>
  <si>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</si>
  <si>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</si>
  <si>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</si>
  <si>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</si>
  <si>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</si>
  <si>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</si>
  <si>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</si>
  <si>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</si>
  <si>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</si>
  <si>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</si>
  <si>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</si>
  <si>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</si>
  <si>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</si>
  <si>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</si>
  <si>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</si>
  <si>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</si>
  <si>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</si>
  <si>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</si>
  <si>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</si>
  <si>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</si>
  <si>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</si>
  <si>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</si>
  <si>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</si>
  <si>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</si>
  <si>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</si>
  <si>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</si>
  <si>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</si>
  <si>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</si>
  <si>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</si>
  <si>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</si>
  <si>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</si>
  <si>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</si>
  <si>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</si>
  <si>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</si>
  <si>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</si>
  <si>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</si>
  <si>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</si>
  <si>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</si>
  <si>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</si>
  <si>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</si>
  <si>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</si>
  <si>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</si>
  <si>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</si>
  <si>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</si>
  <si>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</si>
  <si>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</si>
  <si>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</si>
  <si>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</si>
  <si>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</si>
  <si>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</si>
  <si>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</si>
  <si>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</si>
  <si>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</si>
  <si>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</si>
  <si>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</si>
  <si>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</si>
  <si>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</si>
  <si>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</si>
  <si>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</si>
  <si>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</si>
  <si>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</si>
  <si>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</si>
  <si>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</si>
  <si>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</si>
  <si>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</si>
  <si>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</si>
  <si>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</si>
  <si>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</si>
  <si>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</si>
  <si>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</si>
  <si>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</si>
  <si>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</si>
  <si>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</si>
  <si>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</si>
  <si>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</si>
  <si>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</si>
  <si>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</si>
  <si>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</si>
  <si>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</si>
  <si>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</si>
  <si>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</si>
  <si>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</si>
  <si>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</si>
  <si>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</si>
  <si>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</si>
  <si>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</si>
  <si>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</si>
  <si>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</si>
  <si>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</si>
  <si>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</si>
  <si>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</si>
  <si>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</si>
  <si>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</si>
  <si>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</si>
  <si>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</si>
  <si>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</si>
  <si>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</si>
  <si>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</si>
  <si>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</si>
  <si>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</si>
  <si>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</si>
  <si>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</si>
  <si>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</si>
  <si>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</si>
  <si>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</si>
  <si>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</si>
  <si>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</si>
  <si>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</si>
  <si>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</si>
  <si>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</si>
  <si>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</si>
  <si>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</si>
  <si>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</si>
  <si>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</si>
  <si>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</si>
  <si>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</si>
  <si>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</si>
  <si>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</si>
  <si>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</si>
  <si>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</si>
  <si>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</si>
  <si>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</si>
  <si>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</si>
  <si>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</si>
  <si>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</si>
  <si>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</si>
  <si>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</si>
  <si>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</si>
  <si>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</si>
  <si>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</si>
  <si>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</si>
  <si>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</si>
  <si>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</si>
  <si>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</si>
  <si>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</si>
  <si>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</si>
  <si>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</si>
  <si>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</si>
  <si>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</si>
  <si>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</si>
  <si>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</si>
  <si>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</si>
  <si>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</si>
  <si>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</si>
  <si>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</si>
  <si>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</si>
  <si>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</si>
  <si>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</si>
  <si>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</si>
  <si>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</si>
  <si>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</si>
  <si>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</si>
  <si>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</si>
  <si>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</si>
  <si>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</si>
  <si>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</si>
  <si>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</si>
  <si>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</si>
  <si>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</si>
  <si>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</si>
  <si>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</si>
  <si>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</si>
  <si>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</si>
  <si>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</si>
  <si>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</si>
  <si>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</si>
  <si>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</si>
  <si>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</si>
  <si>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</si>
  <si>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</si>
  <si>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</si>
  <si>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</si>
  <si>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</si>
  <si>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</si>
  <si>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</si>
  <si>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</si>
  <si>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</si>
  <si>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</si>
  <si>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</si>
  <si>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</si>
  <si>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</si>
  <si>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</si>
  <si>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</si>
  <si>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</si>
  <si>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</si>
  <si>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</si>
  <si>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</si>
  <si>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</si>
  <si>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</si>
  <si>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</si>
  <si>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</si>
  <si>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</si>
  <si>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</si>
  <si>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</si>
  <si>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</si>
  <si>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</si>
  <si>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</si>
  <si>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</si>
  <si>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</si>
  <si>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</si>
  <si>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</si>
  <si>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</si>
  <si>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</si>
  <si>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</si>
  <si>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</si>
  <si>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</si>
  <si>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</si>
  <si>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</si>
  <si>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</si>
  <si>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</si>
  <si>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</si>
  <si>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</si>
  <si>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</si>
  <si>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</si>
  <si>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</si>
  <si>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</si>
  <si>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</si>
  <si>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</si>
  <si>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</si>
  <si>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</si>
  <si>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</si>
  <si>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</si>
  <si>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</si>
  <si>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</si>
  <si>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</si>
  <si>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</si>
  <si>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</si>
  <si>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</si>
  <si>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</si>
  <si>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</si>
  <si>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</si>
  <si>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</si>
  <si>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</si>
  <si>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</si>
  <si>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</si>
  <si>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</si>
  <si>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</si>
  <si>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</si>
  <si>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</si>
  <si>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</si>
  <si>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</si>
  <si>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</si>
  <si>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</si>
  <si>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</si>
  <si>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</si>
  <si>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</si>
  <si>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</si>
  <si>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</si>
  <si>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</si>
  <si>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</si>
  <si>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</si>
  <si>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</si>
  <si>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</si>
  <si>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</si>
  <si>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</si>
  <si>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</si>
  <si>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</si>
  <si>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</si>
  <si>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</si>
  <si>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</si>
  <si>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</si>
  <si>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</si>
  <si>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</si>
  <si>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</si>
  <si>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</si>
  <si>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</si>
  <si>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</si>
  <si>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</si>
  <si>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</si>
  <si>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</si>
  <si>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</si>
  <si>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</si>
  <si>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</si>
  <si>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</si>
  <si>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</si>
  <si>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</si>
  <si>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</si>
  <si>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</si>
  <si>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</si>
  <si>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</si>
  <si>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</si>
  <si>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</si>
  <si>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</si>
  <si>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</si>
  <si>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</si>
  <si>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</si>
  <si>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</si>
  <si>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</si>
  <si>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</si>
  <si>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</si>
  <si>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</si>
  <si>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</si>
  <si>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</si>
  <si>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</si>
  <si>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</si>
  <si>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</si>
  <si>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</si>
  <si>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</si>
  <si>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</si>
  <si>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</si>
  <si>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</si>
  <si>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</si>
  <si>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</si>
  <si>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</si>
  <si>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</si>
  <si>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</si>
  <si>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</si>
  <si>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</si>
  <si>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</si>
  <si>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</si>
  <si>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</si>
  <si>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</si>
  <si>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</si>
  <si>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</si>
  <si>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</si>
  <si>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</si>
  <si>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</si>
  <si>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</si>
  <si>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</si>
  <si>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</si>
  <si>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</si>
  <si>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</si>
  <si>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</si>
  <si>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</si>
  <si>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</si>
  <si>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</si>
  <si>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</si>
  <si>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</si>
  <si>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</si>
  <si>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</si>
  <si>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</si>
  <si>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</si>
  <si>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</si>
  <si>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</si>
  <si>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</si>
  <si>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</si>
  <si>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</si>
  <si>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</si>
  <si>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</si>
  <si>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</si>
  <si>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</si>
  <si>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</si>
  <si>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</si>
  <si>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</si>
  <si>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</si>
  <si>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</si>
  <si>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</si>
  <si>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</si>
  <si>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</si>
  <si>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</si>
  <si>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</si>
  <si>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</si>
  <si>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</si>
  <si>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</si>
  <si>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</si>
  <si>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</si>
  <si>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</si>
  <si>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</si>
  <si>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</si>
  <si>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</si>
  <si>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</si>
  <si>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</si>
  <si>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</si>
  <si>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</si>
  <si>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</si>
  <si>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</si>
  <si>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</si>
  <si>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</si>
  <si>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</si>
  <si>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</si>
  <si>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</si>
  <si>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</si>
  <si>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</si>
  <si>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</si>
  <si>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</si>
  <si>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</si>
  <si>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</si>
  <si>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</si>
  <si>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</si>
  <si>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</si>
  <si>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</si>
  <si>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</si>
  <si>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</si>
  <si>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</si>
  <si>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</si>
  <si>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</si>
  <si>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</si>
  <si>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</si>
  <si>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</si>
  <si>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</si>
  <si>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</si>
  <si>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</si>
  <si>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</si>
  <si>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</si>
  <si>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</si>
  <si>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</si>
  <si>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</si>
  <si>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</si>
  <si>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</si>
  <si>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</si>
  <si>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</si>
  <si>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</si>
  <si>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</si>
  <si>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</si>
  <si>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</si>
  <si>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</si>
  <si>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</si>
  <si>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</si>
  <si>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</si>
  <si>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</si>
  <si>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</si>
  <si>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</si>
  <si>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</si>
  <si>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</si>
  <si>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</si>
  <si>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</si>
  <si>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</si>
  <si>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</si>
  <si>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</si>
  <si>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</si>
  <si>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</si>
  <si>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</si>
  <si>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</si>
  <si>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</si>
  <si>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</si>
  <si>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</si>
  <si>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</si>
  <si>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</si>
  <si>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</si>
  <si>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</si>
  <si>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</si>
  <si>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</si>
  <si>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</si>
  <si>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</si>
  <si>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</si>
  <si>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</si>
  <si>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</si>
  <si>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</si>
  <si>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</si>
  <si>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</si>
  <si>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</si>
  <si>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</si>
  <si>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</si>
  <si>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</si>
  <si>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</si>
  <si>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</si>
  <si>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</si>
  <si>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</si>
  <si>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</si>
  <si>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</si>
  <si>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</si>
  <si>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</si>
  <si>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</si>
  <si>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</si>
  <si>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</si>
  <si>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</si>
  <si>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</si>
  <si>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</si>
  <si>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</si>
  <si>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</si>
  <si>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</si>
  <si>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</si>
  <si>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</si>
  <si>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</si>
  <si>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</si>
  <si>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</si>
  <si>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</si>
  <si>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</si>
  <si>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</si>
  <si>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</si>
  <si>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</si>
  <si>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</si>
  <si>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</si>
  <si>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</si>
  <si>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</si>
  <si>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</si>
  <si>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</si>
  <si>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</si>
  <si>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</si>
  <si>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</si>
  <si>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</si>
  <si>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</si>
  <si>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</si>
  <si>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</si>
  <si>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</si>
  <si>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</si>
  <si>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</si>
  <si>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</si>
  <si>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</si>
  <si>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</si>
  <si>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</si>
  <si>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</si>
  <si>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</si>
  <si>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</si>
  <si>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</si>
  <si>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</si>
  <si>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</si>
  <si>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</si>
  <si>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</si>
  <si>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</si>
  <si>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</si>
  <si>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</si>
  <si>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</si>
  <si>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</si>
  <si>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</si>
  <si>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</si>
  <si>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</si>
  <si>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</si>
  <si>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</si>
  <si>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</si>
  <si>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</si>
  <si>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</si>
  <si>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</si>
  <si>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</si>
  <si>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</si>
  <si>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</si>
  <si>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</si>
  <si>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</si>
  <si>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</si>
  <si>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</si>
  <si>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</si>
  <si>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</si>
  <si>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</si>
  <si>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</si>
  <si>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</si>
  <si>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</si>
  <si>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</si>
  <si>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</si>
  <si>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</si>
  <si>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</si>
  <si>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</si>
  <si>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</si>
  <si>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</si>
  <si>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</si>
  <si>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</si>
  <si>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</si>
  <si>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</si>
  <si>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</si>
  <si>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</si>
  <si>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</si>
  <si>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</si>
  <si>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</si>
  <si>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</si>
  <si>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</si>
  <si>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</si>
  <si>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</si>
  <si>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</si>
  <si>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</si>
  <si>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</si>
  <si>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</si>
  <si>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</si>
  <si>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</si>
  <si>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</si>
  <si>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</si>
  <si>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</si>
  <si>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</si>
  <si>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</si>
  <si>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</si>
  <si>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</si>
  <si>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</si>
  <si>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</si>
  <si>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</si>
  <si>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</si>
  <si>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</si>
  <si>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</si>
  <si>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</si>
  <si>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</si>
  <si>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</si>
  <si>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</si>
  <si>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</si>
  <si>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</si>
  <si>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</si>
  <si>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</si>
  <si>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</si>
  <si>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</si>
  <si>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</si>
  <si>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</si>
  <si>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</si>
  <si>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</si>
  <si>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</si>
  <si>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</si>
  <si>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</si>
  <si>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</si>
  <si>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</si>
  <si>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</si>
  <si>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</si>
  <si>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</si>
  <si>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</si>
  <si>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</si>
  <si>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</si>
  <si>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</si>
  <si>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</si>
  <si>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</si>
  <si>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</si>
  <si>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</si>
  <si>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</si>
  <si>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</si>
  <si>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</si>
  <si>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</si>
  <si>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</si>
  <si>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</si>
  <si>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</si>
  <si>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</si>
  <si>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</si>
  <si>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</si>
  <si>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</si>
  <si>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</si>
  <si>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</si>
  <si>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</si>
  <si>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</si>
  <si>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</si>
  <si>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</si>
  <si>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</si>
  <si>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</si>
  <si>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</si>
  <si>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</si>
  <si>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</si>
  <si>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</si>
  <si>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</si>
  <si>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</si>
  <si>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</si>
  <si>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</si>
  <si>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</si>
  <si>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</si>
  <si>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</si>
  <si>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</si>
  <si>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</si>
  <si>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</si>
  <si>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</si>
  <si>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</si>
  <si>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</si>
  <si>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</si>
  <si>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</si>
  <si>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</si>
  <si>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</si>
  <si>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</si>
  <si>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</si>
  <si>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</si>
  <si>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</si>
  <si>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</si>
  <si>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</si>
  <si>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</si>
  <si>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</si>
  <si>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</si>
  <si>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</si>
  <si>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</si>
  <si>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</si>
  <si>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</si>
  <si>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</si>
  <si>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</si>
  <si>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</si>
  <si>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</si>
  <si>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</si>
  <si>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</si>
  <si>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</si>
  <si>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</si>
  <si>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</si>
  <si>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</si>
  <si>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</si>
  <si>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</si>
  <si>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</si>
  <si>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</si>
  <si>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</si>
  <si>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</si>
  <si>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</si>
  <si>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</si>
  <si>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</si>
  <si>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</si>
  <si>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</si>
  <si>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</si>
  <si>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</si>
  <si>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</si>
  <si>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</si>
  <si>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</si>
  <si>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</si>
  <si>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</si>
  <si>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</si>
  <si>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</si>
  <si>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</si>
  <si>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</si>
  <si>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</si>
  <si>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</si>
  <si>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</si>
  <si>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</si>
  <si>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</si>
  <si>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</si>
  <si>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</si>
  <si>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</si>
  <si>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</si>
  <si>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</si>
  <si>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</si>
  <si>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</si>
  <si>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</si>
  <si>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</si>
  <si>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</si>
  <si>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</si>
  <si>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</si>
  <si>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</si>
  <si>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</si>
  <si>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</si>
  <si>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</si>
  <si>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</si>
  <si>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</si>
  <si>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</si>
  <si>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</si>
  <si>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</si>
  <si>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</si>
  <si>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</si>
  <si>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</si>
  <si>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</si>
  <si>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</si>
  <si>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</si>
  <si>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</si>
  <si>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</si>
  <si>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</si>
  <si>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</si>
  <si>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</si>
  <si>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</si>
  <si>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</si>
  <si>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</si>
  <si>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</si>
  <si>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</si>
  <si>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</si>
  <si>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</si>
  <si>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</si>
  <si>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</si>
  <si>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</si>
  <si>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</si>
  <si>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</si>
  <si>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</si>
  <si>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</si>
  <si>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</si>
  <si>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</si>
  <si>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</si>
  <si>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</si>
  <si>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</si>
  <si>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</si>
  <si>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</si>
  <si>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</si>
  <si>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</si>
  <si>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</si>
  <si>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</si>
  <si>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</si>
  <si>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</si>
  <si>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</si>
  <si>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</si>
  <si>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</si>
  <si>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</si>
  <si>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</si>
  <si>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</si>
  <si>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</si>
  <si>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</si>
  <si>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</si>
  <si>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</si>
  <si>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</si>
  <si>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</si>
  <si>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</si>
  <si>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</si>
  <si>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</si>
  <si>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</si>
  <si>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</si>
  <si>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</si>
  <si>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</si>
  <si>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</si>
  <si>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</si>
  <si>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</si>
  <si>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</si>
  <si>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</si>
  <si>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</si>
  <si>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</si>
  <si>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</si>
  <si>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</si>
  <si>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</si>
  <si>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</si>
  <si>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</si>
  <si>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</si>
  <si>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</si>
  <si>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</si>
  <si>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</si>
  <si>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</si>
  <si>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</si>
  <si>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</si>
  <si>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</si>
  <si>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</si>
  <si>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</si>
  <si>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</si>
  <si>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</si>
  <si>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</si>
  <si>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</si>
  <si>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</si>
  <si>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</si>
  <si>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</si>
  <si>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</si>
  <si>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</si>
  <si>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</si>
  <si>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</si>
  <si>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</si>
  <si>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</si>
  <si>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</si>
  <si>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</si>
  <si>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</si>
  <si>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</si>
  <si>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</si>
  <si>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</si>
  <si>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</si>
  <si>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</si>
  <si>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</si>
  <si>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</si>
  <si>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</si>
  <si>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</si>
  <si>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</si>
  <si>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</si>
  <si>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</si>
  <si>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</si>
  <si>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</si>
  <si>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</si>
  <si>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</si>
  <si>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</si>
  <si>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</si>
  <si>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</si>
  <si>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</si>
  <si>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</si>
  <si>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</si>
  <si>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</si>
  <si>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</si>
  <si>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</si>
  <si>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</si>
  <si>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</si>
  <si>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</si>
  <si>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</si>
  <si>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</si>
  <si>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</si>
  <si>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</si>
  <si>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</si>
  <si>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</si>
  <si>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</si>
  <si>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</si>
  <si>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</si>
  <si>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</si>
  <si>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</si>
  <si>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</si>
  <si>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</si>
  <si>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</si>
  <si>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</si>
  <si>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</si>
  <si>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</si>
  <si>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</si>
  <si>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</si>
  <si>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</si>
  <si>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</si>
  <si>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</si>
  <si>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</si>
  <si>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</si>
  <si>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</si>
  <si>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</si>
  <si>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</si>
  <si>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</si>
  <si>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</si>
  <si>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</si>
  <si>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</si>
  <si>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</si>
  <si>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</si>
  <si>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</si>
  <si>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</si>
  <si>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</si>
  <si>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</si>
  <si>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</si>
  <si>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</si>
  <si>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</si>
  <si>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</si>
  <si>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</si>
  <si>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</si>
  <si>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</si>
  <si>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</si>
  <si>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</si>
  <si>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</si>
  <si>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</si>
  <si>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</si>
  <si>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</si>
  <si>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</si>
  <si>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</si>
  <si>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</si>
  <si>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</si>
  <si>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</si>
  <si>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</si>
  <si>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</si>
  <si>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</si>
  <si>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</si>
  <si>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</si>
  <si>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</si>
  <si>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</si>
  <si>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</si>
  <si>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</si>
  <si>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</si>
  <si>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</si>
  <si>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</si>
  <si>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</si>
  <si>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</si>
  <si>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</si>
  <si>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</si>
  <si>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</si>
  <si>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</si>
  <si>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</si>
  <si>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</si>
  <si>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</si>
  <si>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</si>
  <si>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</si>
  <si>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</si>
  <si>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</si>
  <si>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</si>
  <si>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</si>
  <si>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</si>
  <si>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</si>
  <si>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</si>
  <si>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</si>
  <si>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</si>
  <si>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</si>
  <si>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</si>
  <si>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</si>
  <si>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</si>
  <si>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</si>
  <si>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</si>
  <si>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</si>
  <si>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</si>
  <si>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</si>
  <si>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</si>
  <si>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</si>
  <si>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</si>
  <si>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</si>
  <si>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</si>
  <si>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</si>
  <si>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</si>
  <si>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</si>
  <si>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</si>
  <si>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</si>
  <si>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</si>
  <si>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</si>
  <si>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</si>
  <si>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</si>
  <si>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</si>
  <si>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</si>
  <si>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</si>
  <si>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</si>
  <si>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</si>
  <si>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</si>
  <si>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</si>
  <si>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</si>
  <si>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</si>
  <si>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</si>
  <si>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</si>
  <si>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</si>
  <si>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</si>
  <si>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</si>
  <si>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</si>
  <si>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</si>
  <si>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</si>
  <si>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</si>
  <si>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</si>
  <si>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</si>
  <si>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</si>
  <si>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</si>
  <si>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</si>
  <si>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</si>
  <si>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</si>
  <si>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</si>
  <si>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</si>
  <si>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</si>
  <si>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</si>
  <si>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</si>
  <si>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</si>
  <si>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</si>
  <si>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</si>
  <si>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</si>
  <si>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</si>
  <si>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</si>
  <si>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</si>
  <si>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</si>
  <si>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</si>
  <si>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</si>
  <si>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</si>
  <si>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</si>
  <si>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</si>
  <si>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</si>
  <si>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</si>
  <si>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</si>
  <si>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</si>
  <si>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</si>
  <si>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</si>
  <si>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</si>
  <si>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</si>
  <si>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</si>
  <si>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</si>
  <si>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</si>
  <si>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</si>
  <si>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</si>
  <si>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</si>
  <si>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</si>
  <si>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</si>
  <si>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</si>
  <si>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</si>
  <si>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</si>
  <si>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</si>
  <si>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</si>
  <si>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</si>
  <si>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</si>
  <si>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</si>
  <si>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</si>
  <si>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</si>
  <si>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</si>
  <si>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</si>
  <si>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</si>
  <si>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</si>
  <si>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</si>
  <si>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</si>
  <si>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</si>
  <si>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</si>
  <si>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</si>
  <si>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</si>
  <si>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</si>
  <si>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</si>
  <si>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</si>
  <si>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</si>
  <si>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</si>
  <si>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</si>
  <si>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</si>
  <si>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</si>
  <si>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</si>
  <si>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</si>
  <si>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</si>
  <si>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</si>
  <si>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</si>
  <si>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</si>
  <si>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</si>
  <si>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</si>
  <si>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</si>
  <si>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</si>
  <si>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</si>
  <si>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</si>
  <si>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</si>
  <si>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</si>
  <si>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</si>
  <si>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</si>
  <si>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</si>
  <si>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</si>
  <si>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</si>
  <si>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</si>
  <si>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</si>
  <si>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</si>
  <si>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</si>
  <si>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</si>
  <si>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</si>
  <si>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</si>
  <si>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</si>
  <si>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</si>
  <si>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</si>
  <si>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</si>
  <si>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</si>
  <si>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</si>
  <si>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</si>
  <si>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</si>
  <si>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</si>
  <si>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</si>
  <si>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</si>
  <si>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</si>
  <si>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</si>
  <si>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</si>
  <si>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</si>
  <si>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</si>
  <si>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</si>
  <si>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</si>
  <si>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</si>
  <si>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</si>
  <si>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</si>
  <si>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</si>
  <si>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</si>
  <si>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</si>
  <si>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</si>
  <si>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</si>
  <si>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</si>
  <si>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</si>
  <si>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</si>
  <si>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</si>
  <si>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</si>
  <si>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</si>
  <si>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</si>
  <si>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</si>
  <si>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</si>
  <si>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</si>
  <si>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</si>
  <si>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</si>
  <si>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</si>
  <si>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</si>
  <si>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</si>
  <si>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</si>
  <si>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</si>
  <si>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</si>
  <si>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</si>
  <si>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</si>
  <si>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</si>
  <si>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</si>
  <si>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</si>
  <si>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</si>
  <si>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</si>
  <si>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</si>
  <si>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</si>
  <si>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</si>
  <si>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</si>
  <si>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</si>
  <si>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</si>
  <si>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</si>
  <si>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</si>
  <si>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</si>
  <si>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</si>
  <si>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</si>
  <si>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</si>
  <si>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</si>
  <si>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</si>
  <si>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</si>
  <si>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</si>
  <si>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</si>
  <si>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</si>
  <si>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</si>
  <si>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</si>
  <si>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</si>
  <si>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</si>
  <si>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</si>
  <si>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</si>
  <si>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</si>
  <si>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</si>
  <si>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</si>
  <si>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</si>
  <si>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</si>
  <si>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</si>
  <si>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</si>
  <si>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</si>
  <si>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</si>
  <si>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</si>
  <si>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</si>
  <si>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</si>
  <si>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</si>
  <si>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</si>
  <si>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</si>
  <si>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</si>
  <si>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</si>
  <si>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</si>
  <si>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</si>
  <si>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</si>
  <si>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</si>
  <si>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</si>
  <si>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</si>
  <si>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</si>
  <si>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</si>
  <si>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</si>
  <si>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</si>
  <si>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</si>
  <si>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</si>
  <si>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</si>
  <si>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</si>
  <si>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</si>
  <si>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</si>
  <si>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</si>
  <si>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</si>
  <si>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</si>
  <si>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</si>
  <si>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</si>
  <si>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</si>
  <si>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</si>
  <si>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</si>
  <si>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</si>
  <si>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</si>
  <si>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</si>
  <si>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</si>
  <si>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</si>
  <si>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</si>
  <si>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</si>
  <si>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</si>
  <si>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</si>
  <si>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</si>
  <si>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</si>
  <si>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</si>
  <si>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</si>
  <si>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</si>
  <si>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</si>
  <si>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</si>
  <si>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</si>
  <si>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</si>
  <si>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</si>
  <si>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</si>
  <si>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</si>
  <si>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</si>
  <si>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</si>
  <si>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</si>
  <si>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</si>
  <si>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</si>
  <si>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</si>
  <si>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</si>
  <si>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</si>
  <si>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</si>
  <si>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</si>
  <si>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</si>
  <si>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</si>
  <si>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</si>
  <si>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</si>
  <si>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</si>
  <si>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</si>
  <si>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</si>
  <si>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</si>
  <si>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</si>
  <si>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</si>
  <si>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</si>
  <si>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</si>
  <si>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</si>
  <si>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</si>
  <si>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</si>
  <si>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</si>
  <si>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</si>
  <si>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</si>
  <si>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</si>
  <si>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</si>
  <si>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</si>
  <si>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</si>
  <si>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</si>
  <si>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</si>
  <si>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</si>
  <si>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</si>
  <si>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</si>
  <si>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</si>
  <si>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</si>
  <si>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</si>
  <si>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</si>
  <si>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</si>
  <si>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</si>
  <si>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</si>
  <si>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</si>
  <si>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</si>
  <si>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</si>
  <si>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</si>
  <si>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</si>
  <si>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</si>
  <si>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</si>
  <si>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</si>
  <si>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</si>
  <si>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</si>
  <si>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</si>
  <si>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</si>
  <si>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</si>
  <si>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</si>
  <si>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</si>
  <si>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</si>
  <si>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</si>
  <si>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</si>
  <si>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</si>
  <si>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</si>
  <si>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</si>
  <si>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</si>
  <si>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</si>
  <si>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</si>
  <si>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</si>
  <si>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</si>
  <si>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</si>
  <si>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</si>
  <si>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</si>
  <si>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</si>
  <si>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</si>
  <si>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</si>
  <si>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</si>
  <si>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</si>
  <si>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</si>
  <si>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</si>
  <si>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</si>
  <si>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</si>
  <si>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</si>
  <si>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</si>
  <si>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</si>
  <si>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</si>
  <si>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</si>
  <si>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</si>
  <si>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</si>
  <si>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</si>
  <si>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</si>
  <si>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</si>
  <si>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</si>
  <si>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</si>
  <si>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</si>
  <si>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</si>
  <si>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</si>
  <si>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</si>
  <si>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</si>
  <si>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</si>
  <si>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</si>
  <si>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</si>
  <si>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</si>
  <si>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</si>
  <si>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</si>
  <si>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</si>
  <si>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</si>
  <si>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</si>
  <si>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</si>
  <si>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</si>
  <si>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</si>
  <si>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</si>
  <si>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</si>
  <si>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</si>
  <si>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</si>
  <si>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</si>
  <si>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</si>
  <si>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</si>
  <si>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</si>
  <si>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</si>
  <si>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</si>
  <si>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</si>
  <si>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</si>
  <si>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</si>
  <si>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</si>
  <si>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</si>
  <si>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</si>
  <si>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</si>
  <si>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</si>
  <si>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</si>
  <si>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</si>
  <si>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</si>
  <si>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</si>
  <si>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</si>
  <si>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</si>
  <si>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</si>
  <si>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</si>
  <si>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</si>
  <si>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</si>
  <si>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</si>
  <si>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</si>
  <si>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</si>
  <si>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</si>
  <si>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</si>
  <si>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</si>
  <si>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</si>
  <si>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</si>
  <si>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</si>
  <si>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</si>
  <si>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</si>
  <si>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</si>
  <si>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</si>
  <si>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</si>
  <si>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</si>
  <si>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</si>
  <si>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</si>
  <si>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</si>
  <si>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</si>
  <si>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</si>
  <si>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</si>
  <si>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</si>
  <si>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</si>
  <si>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</si>
  <si>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</si>
  <si>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</si>
  <si>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</si>
  <si>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</si>
  <si>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</si>
  <si>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</si>
  <si>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</si>
  <si>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</si>
  <si>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</si>
  <si>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</si>
  <si>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</si>
  <si>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</si>
  <si>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</si>
  <si>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</si>
  <si>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</si>
  <si>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</si>
  <si>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</si>
  <si>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</si>
  <si>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</si>
  <si>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</si>
  <si>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</si>
  <si>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</si>
  <si>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</si>
  <si>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</si>
  <si>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</si>
  <si>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</si>
  <si>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</si>
  <si>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</si>
  <si>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</si>
  <si>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</si>
  <si>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</si>
  <si>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</si>
  <si>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</si>
  <si>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</si>
  <si>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</si>
  <si>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</si>
  <si>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</si>
  <si>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</si>
  <si>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</si>
  <si>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</si>
  <si>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</si>
  <si>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</si>
  <si>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</si>
  <si>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</si>
  <si>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</si>
  <si>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</si>
  <si>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</si>
  <si>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</si>
  <si>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</si>
  <si>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</si>
  <si>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</si>
  <si>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</si>
  <si>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</si>
  <si>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</si>
  <si>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</si>
  <si>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</si>
  <si>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</si>
  <si>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</si>
  <si>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</si>
  <si>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</si>
  <si>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</si>
  <si>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</si>
  <si>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</si>
  <si>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</si>
  <si>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</si>
  <si>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</si>
  <si>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</si>
  <si>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</si>
  <si>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</si>
  <si>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</si>
  <si>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</si>
  <si>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</si>
  <si>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</si>
  <si>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</si>
  <si>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</si>
  <si>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</si>
  <si>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</si>
  <si>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</si>
  <si>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</si>
  <si>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</si>
  <si>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</si>
  <si>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</si>
  <si>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</si>
  <si>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</si>
  <si>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</si>
  <si>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</si>
  <si>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</si>
  <si>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</si>
  <si>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</si>
  <si>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</si>
  <si>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</si>
  <si>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</si>
  <si>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</si>
  <si>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</si>
  <si>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</si>
  <si>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</si>
  <si>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</si>
  <si>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</si>
  <si>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</si>
  <si>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</si>
  <si>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</si>
  <si>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</si>
  <si>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</si>
  <si>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</si>
  <si>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</si>
  <si>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</si>
  <si>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</si>
  <si>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</si>
  <si>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</si>
  <si>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</si>
  <si>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</si>
  <si>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</si>
  <si>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</si>
  <si>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</si>
  <si>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</si>
  <si>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</si>
  <si>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</si>
  <si>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</si>
  <si>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</si>
  <si>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</si>
  <si>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</si>
  <si>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</si>
  <si>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</si>
  <si>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</si>
  <si>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</si>
  <si>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</si>
  <si>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</si>
  <si>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</si>
  <si>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</si>
  <si>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</si>
  <si>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</si>
  <si>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</si>
  <si>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</si>
  <si>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</si>
  <si>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</si>
  <si>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</si>
  <si>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</si>
  <si>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</si>
  <si>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</si>
  <si>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</si>
  <si>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</si>
  <si>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</si>
  <si>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</si>
  <si>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</si>
  <si>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</si>
  <si>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</si>
  <si>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</si>
  <si>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</si>
  <si>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</si>
  <si>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</si>
  <si>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</si>
  <si>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</si>
  <si>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</si>
  <si>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</si>
  <si>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</si>
  <si>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</si>
  <si>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</si>
  <si>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</si>
  <si>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</si>
  <si>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</si>
  <si>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</si>
  <si>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</si>
  <si>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PCM-20251212-00001310</t>
  </si>
  <si>
    <t>site on pg 5G off due to high load</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</si>
  <si>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</si>
  <si>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</si>
  <si>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</si>
  <si>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</si>
  <si>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</si>
  <si>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rab0658</t>
  </si>
  <si>
    <t>AT site TS</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</si>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</sst>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6" totalsRowShown="0" headerRowDxfId="97" dataDxfId="96" headerRowBorderDxfId="94" tableBorderDxfId="95" totalsRowBorderDxfId="93">
  <autoFilter ref="A1:L1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4" totalsRowShown="0" headerRowDxfId="13" tableBorderDxfId="12">
  <autoFilter ref="A1:L34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6"/>
  <sheetViews>
    <sheetView tabSelected="1" workbookViewId="0">
      <selection activeCell="A12" sqref="A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340.96280219907203</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46003.911228124998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46003.911228124998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46003.911228124998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46003.911228124998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46003.911228124998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46003.911228124998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46003.911228124998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46003.911228124998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46003.911228124998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46003.911228124998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46003.911228124998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46003.911228124998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46003.911228124998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46003.911228124998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46003.911228124998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46003.911228124998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46003.911228124998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46003.911228124998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46003.911228124998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46003.911228124998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46003.911228124998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46003.911228124998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46003.911228124998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46003.911228124998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46003.911228124998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46003.911228124998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46003.911228124998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46003.911228124998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46003.911228124998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46003.911228124998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46003.911228124998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46003.911228124998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46003.911228124998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46003.911228124998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46003.911228124998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46003.911228124998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46003.911228124998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46003.911228124998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46003.911228124998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46003.911228124998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46003.911228124998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46003.911228124998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46003.911228124998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46003.911228124998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46003.911228124998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46003.911228124998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46003.911228124998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46003.911228124998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46003.911228124998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46003.911228124998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46003.911228124998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46003.911228124998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46003.911228124998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46003.911228124998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46003.911228124998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46003.911228124998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46003.911228124998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46003.911228124998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46003.911228124998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46003.911228124998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46003.911228124998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46003.911228124998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46003.911228124998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46003.911228124998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46003.911228124998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46003.911228124998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46003.911228124998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46003.911228124998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46003.911228124998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46003.911228124998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46003.911228124998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46003.911228124998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46003.911228124998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46003.911228124998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46003.911228124998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46003.911228124998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46003.911228124998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46003.911228124998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46003.911228124998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46003.911228124998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46003.911228124998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46003.911228124998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46003.911228124998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46003.911228124998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46003.911228124998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46003.911228124998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46003.911228124998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46003.911228124998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46003.911228124998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46003.911228124998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46003.911228124998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46003.911228124998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46003.911228124998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46003.911228124998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46003.911228124998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46003.911228124998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46003.911228124998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46003.911228124998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46003.911228124998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46003.911228124998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46003.911228124998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46003.911228124998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46003.911228124998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46003.911228124998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46003.911228124998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46003.911228124998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46003.911228124998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46003.911228124998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46003.911228124998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46003.911228124998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46003.911228124998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46003.911228124998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46003.911228124998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46003.911228124998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46003.911228124998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46003.911228124998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46003.911228124998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46003.911228124998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46003.911228124998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46003.911228124998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46003.911228124998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46003.911228124998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46003.911228124998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46003.911228124998</v>
      </c>
      <c r="H126" s="121"/>
      <c r="I126" s="123" t="str">
        <f>IFERROR(VLOOKUP(D126,DB!A:F,6,0),"")</f>
        <v/>
      </c>
      <c r="J126" s="123" t="str">
        <f>IFERROR(VLOOKUP(D126,DB!A:G,7,0),"")</f>
        <v/>
      </c>
      <c r="K126" s="119"/>
      <c r="L126" s="118" t="str">
        <f>IFERROR(VLOOKUP(D126,DB!A:I,9,0),"")</f>
        <v/>
      </c>
    </row>
  </sheetData>
  <customSheetViews>
    <customSheetView guid="{F6042A99-DD27-4453-835D-0834D95730CC}" filter="1" showAutoFilter="1">
      <pageMargins left="0" right="0" top="0" bottom="0" header="0" footer="0"/>
      <autoFilter ref="B1:M1" xr:uid="{09CD3AAF-5E49-4A57-AB0C-58083C3CAA54}"/>
    </customSheetView>
  </customSheetViews>
  <dataValidations count="2">
    <dataValidation allowBlank="1" showInputMessage="1" showErrorMessage="1" sqref="E1" xr:uid="{5DBA255D-CDD9-49FB-AD3C-AF70AB4EE696}"/>
    <dataValidation type="list" allowBlank="1" showInputMessage="1" showErrorMessage="1" sqref="E2:E1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178.9113901620367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19.523809143516701</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6.5558461805558181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3.0793184027788811</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9058</v>
      </c>
      <c r="E7" s="81" t="s">
        <v>39106</v>
      </c>
      <c r="F7" s="97">
        <v>46003.844490740739</v>
      </c>
      <c r="G7" s="98">
        <f ca="1">IFERROR(NOW()-F7,"-")</f>
        <v>6.6737384258885868E-2</v>
      </c>
      <c r="H7" s="97">
        <v>46003.838240740741</v>
      </c>
      <c r="I7" s="18" t="str">
        <f>IFERROR(VLOOKUP(D7,DB!A:F,6,0),"")</f>
        <v>SCECO</v>
      </c>
      <c r="J7" s="18" t="str">
        <f>IFERROR(VLOOKUP(D7,DB!A:G,7,0),"")</f>
        <v>Dead</v>
      </c>
      <c r="K7" s="19" t="s">
        <v>39122</v>
      </c>
      <c r="L7" s="18" t="str">
        <f>IFERROR(VLOOKUP(D7,DB!A:I,9,0),"")</f>
        <v>Latis</v>
      </c>
    </row>
    <row r="8" spans="1:12" ht="31.5" customHeight="1">
      <c r="A8" s="96" t="s">
        <v>39123</v>
      </c>
      <c r="B8" s="18" t="str">
        <f>IFERROR(VLOOKUP(D8,DB!A:K,11,0),"")</f>
        <v>R2</v>
      </c>
      <c r="C8" s="18">
        <v>2</v>
      </c>
      <c r="D8" s="18" t="s">
        <v>24037</v>
      </c>
      <c r="E8" s="81" t="s">
        <v>39109</v>
      </c>
      <c r="F8" s="97">
        <v>46003.88077546296</v>
      </c>
      <c r="G8" s="98">
        <f ca="1">IFERROR(NOW()-F8,"-")</f>
        <v>3.0452662038442213E-2</v>
      </c>
      <c r="H8" s="97">
        <v>46003.870740740742</v>
      </c>
      <c r="I8" s="18" t="str">
        <f>IFERROR(VLOOKUP(D8,DB!A:F,6,0),"")</f>
        <v>SCECO</v>
      </c>
      <c r="J8" s="18" t="str">
        <f>IFERROR(VLOOKUP(D8,DB!A:G,7,0),"")</f>
        <v>In progress</v>
      </c>
      <c r="K8" s="19" t="s">
        <v>39124</v>
      </c>
      <c r="L8" s="18" t="str">
        <f>IFERROR(VLOOKUP(D8,DB!A:I,9,0),"")</f>
        <v>Latis</v>
      </c>
    </row>
    <row r="9" spans="1:12" ht="31.5" customHeight="1">
      <c r="A9" s="96"/>
      <c r="B9" s="18" t="str">
        <f>IFERROR(VLOOKUP(D9,DB!A:K,11,0),"")</f>
        <v/>
      </c>
      <c r="C9" s="18"/>
      <c r="D9" s="18"/>
      <c r="E9" s="81"/>
      <c r="F9" s="97"/>
      <c r="G9" s="98">
        <f ca="1">IFERROR(NOW()-F9,"-")</f>
        <v>46003.911228124998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46003.911228124998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46003.911228124998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46003.911228124998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46003.911228124998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46003.911228124998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46003.911228124998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46003.911228124998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46003.911228124998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46003.911228124998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46003.911228124998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46003.911228124998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46003.911228124998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46003.911228124998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46003.911228124998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46003.911228124998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46003.911228124998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46003.911228124998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46003.911228124998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46003.911228124998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46003.911228124998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46003.911228124998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46003.911228124998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46003.911228124998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46003.911228124998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46003.911228124998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46003.911228124998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46003.911228124998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46003.911228124998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46003.911228124998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46003.911228124998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46003.911228124998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46003.911228124998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46003.911228124998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46003.911228124998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46003.911228124998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46003.911228124998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46003.911228124998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46003.911228124998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46003.911228124998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46003.911228124998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46003.911228124998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46003.911228124998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46003.911228124998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46003.911228124998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46003.911228124998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46003.911228124998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46003.911228124998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46003.911228124998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46003.911228124998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46003.911228124998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46003.911228124998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46003.911228124998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46003.911228124998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46003.911228124998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46003.911228124998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46003.911228124998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46003.911228124998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46003.911228124998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46003.911228124998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46003.911228124998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46003.911228124998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46003.911228124998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46003.911228124998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46003.911228124998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46003.911228124998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46003.911228124998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46003.911228124998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46003.911228124998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46003.911228124998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46003.911228124998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46003.911228124998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46003.911228124998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46003.911228124998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46003.911228124998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46003.911228124998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46003.911228124998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46003.911228124998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46003.911228124998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46003.911228124998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46003.911228124998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46003.911228124998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46003.911228124998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46003.911228124998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46003.911228124998</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46003.911228124998</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46003.911228124998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46003.911228124998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46003.911228124998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46003.911228124998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46003.911228124998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46003.911228124998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46003.911228124998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46003.911228124998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46003.911228124998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46003.911228124998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46003.911228124998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46003.911228124998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46003.911228124998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46003.911228124998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46003.911228124998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46003.911228124998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46003.911228124998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46003.911228124998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46003.911228124998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46003.911228124998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46003.911228124998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46003.911228124998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46003.911228124998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46003.911228124998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46003.911228124998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46003.911228124998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46003.911228124998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46003.911228124998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46003.911228124998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46003.911228124998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46003.911228124998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46003.911228124998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46003.911228124998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46003.911228124998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46003.911228124998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46003.911228124998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46003.911228124998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46003.911228124998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46003.911228124998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46003.911228124998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46003.911228124998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46003.911228124998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46003.911228124998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46003.911228124998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46003.911228124998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46003.911228124998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46003.911228124998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46003.911228124998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46003.911228124998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46003.911228124998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46003.911228124998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46003.911228124998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46003.911228124998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46003.911228124998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46003.911228124998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46003.911228124998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46003.911228124998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46003.911228124998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46003.911228124998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46003.911228124998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46003.911228124998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46003.911228124998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46003.911228124998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46003.911228124998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46003.911228124998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46003.911228124998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46003.911228124998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46003.911228124998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46003.911228124998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46003.911228124998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46003.911228124998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46003.911228124998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46003.911228124998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46003.911228124998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46003.911228124998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46003.911228124998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46003.911228124998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46003.911228124998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46003.911228124998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46003.911228124998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46003.911228124998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46003.911228124998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46003.911228124998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46003.911228124998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46003.911228124998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46003.911228124998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46003.911228124998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46003.911228124998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46003.911228124998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46003.911228124998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46003.911228124998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46003.911228124998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46003.911228124998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46003.911228124998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46003.911228124998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46003.911228124998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46003.911228124998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46003.911228124998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46003.911228124998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46003.911228124998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46003.911228124998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46003.911228124998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46003.911228124998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46003.911228124998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46003.911228124998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46003.911228124998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46003.911228124998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46003.911228124998</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46003.911228124998</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10" ca="1" si="0">IFERROR(NOW()-F2,"-")</f>
        <v>46003.911228124998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46003.911228124998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46003.911228124998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46003.911228124998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46003.911228124998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46003.911228124998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46003.911228124998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46003.911228124998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46003.911228124998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46003.911228124998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46003.911228124998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46003.911228124998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46003.911228124998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46003.911228124998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46003.911228124998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46003.911228124998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46003.911228124998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46003.911228124998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46003.911228124998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46003.911228124998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46003.911228124998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46003.911228124998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46003.911228124998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46003.911228124998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46003.911228124998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46003.911228124998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46003.911228124998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46003.911228124998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46003.911228124998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46003.911228124998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46003.911228124998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46003.911228124998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46003.911228124998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46003.911228124998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46003.911228124998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46003.911228124998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46003.911228124998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46003.911228124998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46003.911228124998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46003.911228124998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46003.911228124998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46003.911228124998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46003.911228124998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46003.911228124998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46003.911228124998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46003.911228124998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46003.911228124998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46003.911228124998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46003.911228124998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46003.911228124998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46003.911228124998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46003.911228124998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46003.911228124998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46003.911228124998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46003.911228124998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46003.911228124998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46003.911228124998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46003.911228124998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46003.911228124998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46003.911228124998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46003.911228124998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46003.911228124998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46003.911228124998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46003.911228124998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46003.911228124998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46003.911228124998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46003.911228124998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46003.911228124998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46003.911228124998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46003.911228124998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46003.911228124998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46003.911228124998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46003.911228124998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46003.911228124998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46003.911228124998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46003.911228124998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46003.911228124998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46003.911228124998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46003.911228124998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46003.911228124998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46003.911228124998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46003.911228124998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46003.911228124998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46003.911228124998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46003.911228124998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46003.911228124998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46003.911228124998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46003.911228124998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46003.911228124998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46003.911228124998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46003.911228124998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46003.911228124998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46003.911228124998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46003.911228124998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46003.911228124998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46003.911228124998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46003.911228124998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46003.911228124998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46003.911228124998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46003.911228124998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46003.911228124998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46003.911228124998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46003.911228124998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46003.911228124998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46003.911228124998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46003.911228124998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46003.911228124998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46003.911228124998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46003.911228124998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46003.911228124998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46003.911228124998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46003.911228124998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46003.911228124998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46003.911228124998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46003.911228124998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46003.911228124998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46003.911228124998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46003.911228124998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46003.911228124998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46003.911228124998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46003.911228124998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46003.911228124998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46003.911228124998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46003.911228124998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46003.911228124998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46003.911228124998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46003.911228124998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46003.911228124998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46003.911228124998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46003.911228124998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46003.911228124998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46003.911228124998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46003.911228124998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46003.911228124998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46003.911228124998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46003.911228124998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46003.911228124998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46003.911228124998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46003.911228124998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46003.911228124998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46003.911228124998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46003.911228124998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46003.911228124998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46003.911228124998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46003.911228124998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46003.911228124998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46003.911228124998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46003.911228124998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46003.911228124998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46003.911228124998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46003.911228124998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46003.911228124998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46003.911228124998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46003.911228124998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46003.911228124998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46003.911228124998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46003.911228124998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46003.911228124998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46003.911228124998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46003.911228124998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46003.911228124998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46003.911228124998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46003.911228124998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46003.911228124998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46003.911228124998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46003.911228124998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46003.911228124998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46003.911228124998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46003.911228124998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46003.911228124998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46003.911228124998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46003.911228124998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46003.911228124998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46003.911228124998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46003.911228124998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46003.911228124998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46003.911228124998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46003.911228124998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46003.911228124998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46003.911228124998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46003.911228124998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46003.911228124998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46003.911228124998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46003.911228124998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46003.911228124998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46003.911228124998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46003.911228124998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46003.911228124998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46003.911228124998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46003.911228124998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46003.911228124998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46003.911228124998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46003.911228124998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46003.911228124998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46003.911228124998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46003.911228124998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46003.911228124998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46003.911228124998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46003.911228124998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46003.911228124998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46003.911228124998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46003.911228124998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46003.911228124998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46003.911228124998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46003.911228124998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46003.911228124998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46003.911228124998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46003.911228124998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46003.911228124998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46003.911228124998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46003.911228124998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46003.911228124998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46003.911228124998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46003.911228124998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46003.911228124998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46003.911228124998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46003.911228124998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46003.911228124998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46003.911228124998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46003.911228124998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46003.911228124998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46003.911228124998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46003.911228124998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46003.911228124998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46003.911228124998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46003.911228124998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46003.911228124998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46003.911228124998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46003.911228124998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46003.911228124998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46003.911228124998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46003.911228124998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46003.911228124998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46003.911228124998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46003.911228124998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46003.911228124998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46003.911228124998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46003.911228124998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46003.911228124998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46003.911228124998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46003.911228124998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46003.911228124998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46003.911228124998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46003.911228124998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46003.911228124998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46003.911228124998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46003.911228124998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46003.911228124998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46003.911228124998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46003.911228124998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46003.911228124998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46003.911228124998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46003.911228124998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46003.911228124998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46003.911228124998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46003.911228124998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46003.911228124998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46003.911228124998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46003.911228124998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46003.911228124998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46003.911228124998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46003.911228124998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46003.911228124998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46003.911228124998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46003.911228124998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46003.911228124998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46003.911228124998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46003.911228124998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46003.911228124998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46003.911228124998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46003.911228124998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46003.911228124998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46003.911228124998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46003.911228124998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46003.911228124998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46003.911228124998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46003.911228124998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46003.911228124998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46003.911228124998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46003.911228124998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46003.911228124998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46003.911228124998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46003.911228124998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46003.911228124998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46003.911228124998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46003.911228124998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46003.911228124998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46003.911228124998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46003.911228124998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46003.911228124998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46003.911228124998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46003.911228124998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46003.911228124998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46003.911228124998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46003.911228124998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46003.911228124998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46003.911228124998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46003.911228124998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46003.911228124998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46003.911228124998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46003.911228124998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46003.911228124998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46003.911228124998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46003.911228124998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46003.911228124998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46003.911228124998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46003.911228124998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46003.911228124998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46003.911228124998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46003.911228124998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46003.911228124998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46003.911228124998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46003.911228124998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46003.911228124998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46003.911228124998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46003.911228124998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46003.911228124998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46003.911228124998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46003.911228124998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46003.911228124998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46003.911228124998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46003.911228124998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46003.911228124998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46003.911228124998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46003.911228124998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46003.911228124998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46003.911228124998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46003.911228124998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46003.911228124998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46003.911228124998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46003.911228124998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46003.911228124998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46003.911228124998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46003.911228124998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46003.911228124998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46003.911228124998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46003.911228124998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46003.911228124998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46003.911228124998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46003.911228124998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46003.911228124998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46003.911228124998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46003.911228124998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46003.911228124998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46003.911228124998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46003.911228124998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46003.911228124998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46003.911228124998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46003.911228124998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46003.911228124998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46003.911228124998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46003.911228124998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46003.911228124998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46003.911228124998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46003.911228124998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46003.911228124998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46003.911228124998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46003.911228124998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46003.911228124998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46003.911228124998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46003.911228124998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46003.911228124998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46003.911228124998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46003.911228124998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46003.911228124998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46003.911228124998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46003.911228124998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46003.911228124998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46003.911228124998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46003.911228124998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46003.911228124998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46003.911228124998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46003.911228124998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46003.911228124998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46003.911228124998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46003.911228124998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46003.911228124998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46003.911228124998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46003.911228124998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46003.911228124998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46003.911228124998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46003.911228124998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46003.911228124998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46003.911228124998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46003.911228124998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46003.911228124998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46003.911228124998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46003.911228124998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46003.911228124998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46003.911228124998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46003.911228124998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46003.911228124998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46003.911228124998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46003.911228124998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46003.911228124998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46003.911228124998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46003.911228124998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46003.911228124998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46003.911228124998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46003.911228124998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46003.911228124998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46003.911228124998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46003.911228124998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46003.911228124998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46003.911228124998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46003.911228124998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46003.911228124998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46003.911228124998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46003.911228124998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46003.911228124998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46003.911228124998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46003.911228124998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46003.911228124998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46003.911228124998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46003.911228124998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46003.911228124998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46003.911228124998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46003.911228124998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46003.911228124998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46003.911228124998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46003.911228124998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46003.911228124998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46003.911228124998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46003.911228124998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46003.911228124998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46003.911228124998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46003.911228124998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46003.911228124998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46003.911228124998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46003.911228124998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46003.911228124998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46003.911228124998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46003.911228124998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46003.911228124998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46003.911228124998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46003.911228124998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46003.911228124998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46003.911228124998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46003.911228124998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46003.911228124998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46003.911228124998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46003.911228124998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46003.911228124998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46003.911228124998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46003.911228124998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46003.911228124998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46003.911228124998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46003.911228124998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46003.911228124998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46003.911228124998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46003.911228124998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46003.911228124998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46003.911228124998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46003.911228124998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46003.911228124998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46003.911228124998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46003.911228124998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46003.911228124998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46003.911228124998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46003.911228124998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46003.911228124998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46003.911228124998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46003.911228124998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46003.911228124998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46003.911228124998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46003.911228124998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46003.911228124998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46003.911228124998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46003.911228124998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46003.911228124998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46003.911228124998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46003.911228124998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46003.911228124998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46003.911228124998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46003.911228124998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46003.911228124998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46003.911228124998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46003.911228124998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46003.911228124998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46003.911228124998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46003.911228124998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46003.911228124998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46003.911228124998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46003.911228124998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46003.911228124998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46003.911228124998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46003.911228124998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46003.911228124998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46003.911228124998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46003.911228124998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46003.911228124998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46003.911228124998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46003.911228124998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46003.911228124998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46003.911228124998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46003.911228124998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46003.911228124998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46003.911228124998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46003.911228124998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46003.911228124998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46003.911228124998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46003.911228124998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46003.911228124998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46003.911228124998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46003.911228124998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46003.911228124998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46003.911228124998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46003.911228124998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46003.911228124998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46003.911228124998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46003.911228124998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46003.911228124998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46003.911228124998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46003.911228124998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46003.911228124998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46003.911228124998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46003.911228124998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46003.911228124998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46003.911228124998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46003.911228124998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46003.911228124998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46003.911228124998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46003.911228124998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46003.911228124998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46003.911228124998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46003.911228124998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46003.911228124998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46003.911228124998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46003.911228124998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46003.911228124998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46003.911228124998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46003.911228124998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46003.911228124998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46003.911228124998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46003.911228124998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46003.911228124998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46003.911228124998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46003.911228124998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46003.911228124998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46003.911228124998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46003.911228124998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46003.911228124998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46003.911228124998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46003.911228124998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46003.911228124998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46003.911228124998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46003.911228124998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46003.911228124998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46003.911228124998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46003.911228124998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46003.911228124998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46003.911228124998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46003.911228124998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46003.911228124998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46003.911228124998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46003.911228124998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46003.911228124998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46003.911228124998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46003.911228124998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46003.911228124998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46003.911228124998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46003.911228124998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46003.911228124998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46003.911228124998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46003.911228124998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46003.911228124998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46003.911228124998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46003.911228124998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46003.911228124998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46003.911228124998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46003.911228124998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46003.911228124998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46003.911228124998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46003.911228124998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46003.911228124998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46003.911228124998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46003.911228124998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46003.911228124998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46003.911228124998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46003.911228124998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46003.911228124998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46003.911228124998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46003.911228124998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46003.911228124998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46003.911228124998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46003.911228124998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46003.911228124998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46003.911228124998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46003.911228124998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46003.911228124998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46003.911228124998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46003.911228124998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46003.911228124998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46003.911228124998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46003.911228124998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46003.911228124998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46003.911228124998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46003.911228124998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46003.911228124998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46003.911228124998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46003.911228124998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46003.911228124998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46003.911228124998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46003.911228124998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46003.911228124998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46003.911228124998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46003.911228124998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46003.911228124998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46003.911228124998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46003.911228124998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46003.911228124998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46003.911228124998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46003.911228124998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46003.911228124998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46003.911228124998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46003.911228124998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46003.911228124998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46003.911228124998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46003.911228124998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46003.911228124998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46003.911228124998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46003.911228124998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46003.911228124998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46003.911228124998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46003.911228124998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46003.911228124998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46003.911228124998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46003.911228124998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46003.911228124998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46003.911228124998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46003.911228124998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46003.911228124998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46003.911228124998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46003.911228124998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46003.911228124998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46003.911228124998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46003.911228124998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46003.911228124998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46003.911228124998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46003.911228124998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46003.911228124998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46003.911228124998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46003.911228124998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46003.911228124998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46003.911228124998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46003.911228124998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46003.911228124998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46003.911228124998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46003.911228124998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46003.911228124998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46003.911228124998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46003.911228124998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46003.911228124998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46003.911228124998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46003.911228124998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46003.911228124998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46003.911228124998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46003.911228124998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46003.911228124998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46003.911228124998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46003.911228124998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46003.911228124998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46003.911228124998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46003.911228124998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46003.911228124998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46003.911228124998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46003.911228124998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46003.911228124998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46003.911228124998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46003.911228124998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46003.911228124998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46003.911228124998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46003.911228124998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46003.911228124998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46003.911228124998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46003.911228124998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46003.911228124998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46003.911228124998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46003.911228124998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46003.911228124998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46003.911228124998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46003.911228124998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46003.911228124998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46003.911228124998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46003.911228124998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46003.911228124998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46003.911228124998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46003.911228124998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46003.911228124998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46003.911228124998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46003.911228124998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46003.911228124998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46003.911228124998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46003.911228124998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46003.911228124998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46003.911228124998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46003.911228124998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46003.911228124998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46003.911228124998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46003.911228124998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46003.911228124998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46003.911228124998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46003.911228124998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46003.911228124998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46003.911228124998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46003.911228124998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46003.911228124998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46003.911228124998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46003.911228124998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46003.911228124998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46003.911228124998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46003.911228124998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46003.911228124998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46003.911228124998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46003.911228124998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46003.911228124998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46003.911228124998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46003.911228124998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46003.911228124998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46003.911228124998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46003.911228124998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46003.911228124998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46003.911228124998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46003.911228124998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46003.911228124998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46003.911228124998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46003.911228124998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46003.911228124998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46003.911228124998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46003.911228124998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46003.911228124998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46003.911228124998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46003.911228124998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46003.911228124998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46003.911228124998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46003.911228124998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46003.911228124998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46003.911228124998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46003.911228124998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46003.911228124998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46003.911228124998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46003.911228124998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46003.911228124998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46003.911228124998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46003.911228124998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46003.911228124998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46003.911228124998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46003.911228124998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46003.911228124998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46003.911228124998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46003.911228124998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46003.911228124998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46003.911228124998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46003.911228124998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46003.911228124998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46003.911228124998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46003.911228124998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46003.911228124998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46003.911228124998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46003.911228124998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46003.911228124998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46003.911228124998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46003.911228124998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46003.911228124998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46003.911228124998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46003.911228124998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46003.911228124998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46003.911228124998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46003.911228124998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46003.911228124998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46003.911228124998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46003.911228124998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46003.911228124998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46003.911228124998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46003.911228124998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46003.911228124998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46003.911228124998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46003.911228124998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46003.911228124998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46003.911228124998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46003.911228124998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46003.911228124998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46003.911228124998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46003.911228124998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46003.911228124998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46003.911228124998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46003.911228124998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46003.911228124998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46003.911228124998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46003.911228124998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46003.911228124998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46003.911228124998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46003.911228124998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46003.911228124998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46003.911228124998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46003.911228124998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46003.911228124998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46003.911228124998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46003.911228124998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46003.911228124998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46003.911228124998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46003.911228124998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46003.911228124998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46003.911228124998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46003.911228124998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46003.911228124998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46003.911228124998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46003.911228124998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46003.911228124998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46003.911228124998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46003.911228124998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46003.911228124998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46003.911228124998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46003.911228124998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46003.911228124998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46003.911228124998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46003.911228124998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46003.911228124998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46003.911228124998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46003.911228124998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46003.911228124998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46003.911228124998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46003.911228124998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46003.911228124998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46003.911228124998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46003.911228124998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46003.911228124998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46003.911228124998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46003.911228124998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46003.911228124998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46003.911228124998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46003.911228124998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46003.911228124998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46003.911228124998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46003.911228124998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46003.911228124998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46003.911228124998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46003.911228124998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46003.911228124998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46003.911228124998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46003.911228124998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46003.911228124998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46003.911228124998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46003.911228124998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46003.911228124998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46003.911228124998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46003.911228124998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46003.911228124998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46003.911228124998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46003.911228124998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46003.911228124998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46003.911228124998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46003.911228124998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46003.911228124998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46003.911228124998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46003.911228124998</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300.43051053240197</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5.1170846064778743</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2</v>
      </c>
      <c r="D4" s="87" t="s">
        <v>39130</v>
      </c>
      <c r="E4" s="90" t="s">
        <v>39106</v>
      </c>
      <c r="F4" s="91"/>
      <c r="G4" s="92">
        <f ca="1">IFERROR(NOW()-F4,"")</f>
        <v>46003.911228124998</v>
      </c>
      <c r="H4" s="91">
        <v>46002.156793981485</v>
      </c>
      <c r="I4" s="106" t="str">
        <f>IFERROR(VLOOKUP(D4,DB!A:F,6,0),"")</f>
        <v>SCECO</v>
      </c>
      <c r="J4" s="106" t="str">
        <f>IFERROR(VLOOKUP(D4,DB!A:G,7,0),"")</f>
        <v>Dead</v>
      </c>
      <c r="K4" s="93" t="s">
        <v>39131</v>
      </c>
      <c r="L4" s="87" t="str">
        <f>IFERROR(VLOOKUP(D4,DB!A:I,9,0),"")</f>
        <v>Latis</v>
      </c>
    </row>
    <row r="5" spans="1:16" ht="15" customHeight="1">
      <c r="A5" s="106"/>
      <c r="B5" s="106" t="str">
        <f>IFERROR(VLOOKUP(D5,DB!A:K,11,0),"")</f>
        <v/>
      </c>
      <c r="C5" s="89"/>
      <c r="D5" s="87"/>
      <c r="E5" s="90"/>
      <c r="F5" s="91"/>
      <c r="G5" s="92">
        <f ca="1">IFERROR(NOW()-F5,"")</f>
        <v>46003.911228124998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46003.911228124998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46003.911228124998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46003.911228124998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46003.911228124998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46003.911228124998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46003.911228124998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46003.911228124998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46003.911228124998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46003.911228124998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46003.911228124998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46003.911228124998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46003.911228124998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46003.911228124998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46003.911228124998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46003.911228124998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46003.911228124998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46003.911228124998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46003.911228124998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46003.911228124998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46003.911228124998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46003.911228124998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46003.911228124998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46003.911228124998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46003.911228124998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46003.911228124998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46003.911228124998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46003.911228124998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46003.911228124998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46003.911228124998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46003.911228124998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46003.911228124998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46003.911228124998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46003.911228124998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46003.911228124998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46003.911228124998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46003.911228124998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46003.911228124998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46003.911228124998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46003.911228124998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46003.911228124998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46003.911228124998</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18.0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8.2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112.07916793980985</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39109</v>
      </c>
      <c r="F3" s="38">
        <v>45926.188877314817</v>
      </c>
      <c r="G3" s="101">
        <f t="shared" ref="G3" ca="1" si="0">IFERROR(NOW()-F3,"")</f>
        <v>77.722350810181524</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39109</v>
      </c>
      <c r="F4" s="103">
        <v>45948.661111111112</v>
      </c>
      <c r="G4" s="104">
        <f t="shared" ref="G4" ca="1" si="1">IFERROR(NOW()-F4,"")</f>
        <v>55.250117013885756</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22.537929513884592</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6.8037396990694106</v>
      </c>
      <c r="H6" s="38">
        <v>45997.093599537038</v>
      </c>
      <c r="I6" s="37" t="str">
        <f>IFERROR(VLOOKUP(D6,[1]DB!A:F,6,0),"")</f>
        <v>SCECO</v>
      </c>
      <c r="J6" s="37" t="str">
        <f>IFERROR(VLOOKUP(D6,[1]DB!A:G,7,0),"")</f>
        <v>In progress</v>
      </c>
      <c r="K6" s="37" t="s">
        <v>39142</v>
      </c>
      <c r="L6" s="37" t="str">
        <f>IFERROR(VLOOKUP(D6,[1]DB!A:I,9,0),"")</f>
        <v>Latis</v>
      </c>
      <c r="M6" s="37"/>
    </row>
    <row r="7" spans="1:13">
      <c r="A7" s="99" t="s">
        <v>39143</v>
      </c>
      <c r="B7" s="37" t="str">
        <f>IFERROR(VLOOKUP(D7,[1]DB!A:K,11,0),"")</f>
        <v>R5</v>
      </c>
      <c r="C7" s="37">
        <v>1</v>
      </c>
      <c r="D7" s="37" t="s">
        <v>33475</v>
      </c>
      <c r="E7" s="37" t="s">
        <v>39106</v>
      </c>
      <c r="F7" s="38">
        <v>46002.119513888887</v>
      </c>
      <c r="G7" s="129">
        <f ca="1">IFERROR(NOW()-F7,"")</f>
        <v>1.7917142361111473</v>
      </c>
      <c r="H7" s="38">
        <v>46002.086875000001</v>
      </c>
      <c r="I7" s="37" t="str">
        <f>IFERROR(VLOOKUP(D7,[1]DB!A:F,6,0),"")</f>
        <v>SCECO</v>
      </c>
      <c r="J7" s="37" t="str">
        <f>IFERROR(VLOOKUP(D7,[1]DB!A:G,7,0),"")</f>
        <v>Good</v>
      </c>
      <c r="K7" s="37" t="s">
        <v>39144</v>
      </c>
      <c r="L7" s="37" t="str">
        <f>IFERROR(VLOOKUP(D7,[1]DB!A:I,9,0),"")</f>
        <v>Latis</v>
      </c>
      <c r="M7" s="37"/>
    </row>
    <row r="8" spans="1:13">
      <c r="A8" s="151"/>
      <c r="B8" s="37" t="str">
        <f>IFERROR(VLOOKUP(D8,[1]DB!A:K,11,0),"")</f>
        <v/>
      </c>
      <c r="C8" s="151"/>
      <c r="D8" s="151"/>
      <c r="E8" s="151"/>
      <c r="F8" s="152"/>
      <c r="G8" s="153">
        <f t="shared" ref="G8:G57" ca="1" si="3">IFERROR(NOW()-F8,"")</f>
        <v>46003.911228124998</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46003.911228124998</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46003.911228124998</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46003.911228124998</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46003.911228124998</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46003.911228124998</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46003.911228124998</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46003.911228124998</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46003.911228124998</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46003.911228124998</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46003.911228124998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46003.911228124998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46003.911228124998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46003.911228124998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46003.911228124998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46003.911228124998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46003.911228124998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46003.911228124998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46003.911228124998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46003.911228124998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46003.911228124998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46003.911228124998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46003.911228124998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46003.911228124998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46003.911228124998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46003.911228124998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46003.911228124998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46003.911228124998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46003.911228124998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46003.911228124998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46003.911228124998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46003.911228124998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46003.911228124998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46003.911228124998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46003.911228124998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46003.911228124998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46003.911228124998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46003.911228124998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46003.911228124998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46003.911228124998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46003.911228124998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46003.911228124998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46003.911228124998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46003.911228124998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46003.911228124998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46003.911228124998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46003.911228124998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46003.911228124998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46003.911228124998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46003.911228124998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46003.911228124998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46003.911228124998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46003.911228124998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46003.911228124998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46003.911228124998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46003.911228124998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46003.911228124998</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4"/>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2" ca="1" si="0">IFERROR(NOW()-F2,"-")</f>
        <v>46003.911228124998</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46003.911228124998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46003.911228124998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46003.911228124998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46003.911228124998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46003.911228124998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46003.911228124998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46003.911228124998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46003.911228124998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46003.911228124998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46003.911228124998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46003.911228124998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46003.911228124998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46003.911228124998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46003.911228124998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46003.911228124998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46003.911228124998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46003.911228124998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46003.911228124998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46003.911228124998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46003.911228124998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46003.911228124998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46003.911228124998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46003.911228124998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46003.911228124998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46003.911228124998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46003.911228124998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46003.911228124998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46003.911228124998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46003.911228124998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46003.911228124998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46003.911228124998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46003.911228124998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46003.911228124998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46003.911228124998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46003.911228124998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46003.911228124998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46003.911228124998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46003.911228124998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46003.911228124998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46003.911228124998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ref="G43:G106" ca="1" si="1">IFERROR(NOW()-F43,"-")</f>
        <v>46003.911228124998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46003.911228124998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46003.911228124998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46003.911228124998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46003.911228124998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46003.911228124998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46003.911228124998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46003.911228124998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46003.911228124998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46003.911228124998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46003.911228124998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46003.911228124998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46003.911228124998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46003.911228124998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46003.911228124998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46003.911228124998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46003.911228124998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46003.911228124998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46003.911228124998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46003.911228124998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46003.911228124998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46003.911228124998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46003.911228124998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46003.911228124998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46003.911228124998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46003.911228124998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46003.911228124998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46003.911228124998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46003.911228124998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46003.911228124998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46003.911228124998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46003.911228124998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46003.911228124998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46003.911228124998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46003.911228124998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46003.911228124998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46003.911228124998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46003.911228124998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46003.911228124998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46003.911228124998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46003.911228124998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46003.911228124998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46003.911228124998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46003.911228124998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46003.911228124998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46003.911228124998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46003.911228124998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46003.911228124998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46003.911228124998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46003.911228124998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46003.911228124998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46003.911228124998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46003.911228124998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46003.911228124998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46003.911228124998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46003.911228124998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46003.911228124998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46003.911228124998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46003.911228124998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46003.911228124998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46003.911228124998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46003.911228124998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46003.911228124998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46003.911228124998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ref="G107:G170" ca="1" si="2">IFERROR(NOW()-F107,"-")</f>
        <v>46003.911228124998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46003.911228124998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46003.911228124998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46003.911228124998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46003.911228124998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46003.911228124998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46003.911228124998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46003.911228124998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46003.911228124998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46003.911228124998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46003.911228124998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46003.911228124998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46003.911228124998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46003.911228124998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46003.911228124998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46003.911228124998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46003.911228124998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46003.911228124998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46003.911228124998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46003.911228124998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46003.911228124998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46003.911228124998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46003.911228124998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46003.911228124998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46003.911228124998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46003.911228124998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46003.911228124998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46003.911228124998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46003.911228124998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46003.911228124998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46003.911228124998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46003.911228124998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46003.911228124998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46003.911228124998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46003.911228124998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46003.911228124998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46003.911228124998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46003.911228124998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46003.911228124998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46003.911228124998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46003.911228124998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46003.911228124998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46003.911228124998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46003.911228124998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46003.911228124998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46003.911228124998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46003.911228124998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46003.911228124998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46003.911228124998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46003.911228124998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46003.911228124998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46003.911228124998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46003.911228124998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46003.911228124998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46003.911228124998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46003.911228124998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46003.911228124998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46003.911228124998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46003.911228124998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46003.911228124998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46003.911228124998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46003.911228124998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46003.911228124998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46003.911228124998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ref="G171:G234" ca="1" si="3">IFERROR(NOW()-F171,"-")</f>
        <v>46003.911228124998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46003.911228124998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46003.911228124998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46003.911228124998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46003.911228124998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46003.911228124998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46003.911228124998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46003.911228124998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46003.911228124998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46003.911228124998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46003.911228124998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46003.911228124998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46003.911228124998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46003.911228124998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46003.911228124998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46003.911228124998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46003.911228124998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46003.911228124998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46003.911228124998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46003.911228124998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46003.911228124998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46003.911228124998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46003.911228124998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46003.911228124998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46003.911228124998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46003.911228124998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46003.911228124998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46003.911228124998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46003.911228124998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46003.911228124998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46003.911228124998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46003.911228124998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46003.911228124998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46003.911228124998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46003.911228124998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46003.911228124998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46003.911228124998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46003.911228124998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46003.911228124998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46003.911228124998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46003.911228124998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46003.911228124998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46003.911228124998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46003.911228124998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46003.911228124998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46003.911228124998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46003.911228124998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46003.911228124998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46003.911228124998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46003.911228124998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46003.911228124998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46003.911228124998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46003.911228124998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46003.911228124998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46003.911228124998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46003.911228124998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46003.911228124998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46003.911228124998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46003.911228124998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46003.911228124998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46003.911228124998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46003.911228124998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46003.911228124998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46003.911228124998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ref="G235:G298" ca="1" si="4">IFERROR(NOW()-F235,"-")</f>
        <v>46003.911228124998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46003.911228124998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46003.911228124998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46003.911228124998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46003.911228124998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46003.911228124998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46003.911228124998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46003.911228124998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46003.911228124998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46003.911228124998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46003.911228124998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46003.911228124998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46003.911228124998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46003.911228124998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46003.911228124998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46003.911228124998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46003.911228124998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46003.911228124998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46003.911228124998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46003.911228124998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46003.911228124998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46003.911228124998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46003.911228124998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46003.911228124998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46003.911228124998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46003.911228124998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46003.911228124998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46003.911228124998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46003.911228124998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46003.911228124998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46003.911228124998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46003.911228124998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46003.911228124998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46003.911228124998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46003.911228124998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46003.911228124998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46003.911228124998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46003.911228124998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46003.911228124998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46003.911228124998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46003.911228124998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46003.911228124998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46003.911228124998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46003.911228124998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46003.911228124998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46003.911228124998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46003.911228124998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46003.911228124998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46003.911228124998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46003.911228124998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46003.911228124998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46003.911228124998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46003.911228124998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46003.911228124998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46003.911228124998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46003.911228124998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46003.911228124998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46003.911228124998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46003.911228124998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46003.911228124998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46003.911228124998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46003.911228124998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46003.911228124998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46003.911228124998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ref="G299:G362" ca="1" si="5">IFERROR(NOW()-F299,"-")</f>
        <v>46003.911228124998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46003.911228124998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46003.911228124998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46003.911228124998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46003.911228124998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46003.911228124998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46003.911228124998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46003.911228124998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46003.911228124998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46003.911228124998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46003.911228124998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46003.911228124998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46003.911228124998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46003.911228124998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46003.911228124998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46003.911228124998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46003.911228124998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46003.911228124998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46003.911228124998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46003.911228124998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46003.911228124998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46003.911228124998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46003.911228124998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46003.911228124998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46003.911228124998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46003.911228124998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46003.911228124998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46003.911228124998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46003.911228124998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46003.911228124998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46003.911228124998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46003.911228124998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46003.911228124998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46003.911228124998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46003.911228124998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46003.911228124998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46003.911228124998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46003.911228124998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46003.911228124998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46003.911228124998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46003.911228124998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46003.911228124998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46003.911228124998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46003.911228124998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46003.911228124998</v>
      </c>
      <c r="H343" s="116"/>
      <c r="I343" s="114" t="str">
        <f>IFERROR(VLOOKUP(D343,DB!A:F,6,0),"")</f>
        <v/>
      </c>
      <c r="J343" s="114" t="str">
        <f>IFERROR(VLOOKUP(D343,DB!A:G,7,0),"")</f>
        <v/>
      </c>
      <c r="K343" s="117"/>
      <c r="L343" s="131" t="str">
        <f>IFERROR(VLOOKUP(D343,DB!A:I,9,0),"")</f>
        <v/>
      </c>
    </row>
    <row r="344" spans="1:12" ht="31.5" customHeight="1">
      <c r="A344" s="137"/>
      <c r="B344" s="138" t="str">
        <f>IFERROR(VLOOKUP(D344,DB!A:K,11,0),"")</f>
        <v/>
      </c>
      <c r="C344" s="139"/>
      <c r="D344" s="138"/>
      <c r="E344" s="136"/>
      <c r="F344" s="140"/>
      <c r="G344" s="141">
        <f t="shared" ca="1" si="5"/>
        <v>46003.911228124998</v>
      </c>
      <c r="H344" s="140"/>
      <c r="I344" s="138" t="str">
        <f>IFERROR(VLOOKUP(D344,DB!A:F,6,0),"")</f>
        <v/>
      </c>
      <c r="J344" s="138" t="str">
        <f>IFERROR(VLOOKUP(D344,DB!A:G,7,0),"")</f>
        <v/>
      </c>
      <c r="K344" s="142"/>
      <c r="L344" s="143" t="str">
        <f>IFERROR(VLOOKUP(D344,DB!A:I,9,0),"")</f>
        <v/>
      </c>
    </row>
  </sheetData>
  <dataValidations count="2">
    <dataValidation allowBlank="1" showInputMessage="1" showErrorMessage="1" sqref="E1" xr:uid="{9E1BC488-8814-4F8A-8DBE-742B3278AB71}"/>
    <dataValidation type="list" allowBlank="1" showInputMessage="1" showErrorMessage="1" sqref="E2:E3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2025-12-12T18:52:13Z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