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687" documentId="120_S{2AC9BD13-BADA-5192-A53E-5A8FF88502F6}" xr6:coauthVersionLast="47" xr6:coauthVersionMax="47" xr10:uidLastSave="{5FB2D2DE-2184-4280-9A22-8C21FAB68D19}"/>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D5" i="3"/>
  <c r="D3" i="3"/>
  <c r="D4" i="3"/>
  <c r="I2" i="9"/>
  <c r="B2" i="9"/>
  <c r="B3" i="9"/>
  <c r="B4" i="9"/>
  <c r="B5" i="9"/>
  <c r="B6"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3" i="9"/>
  <c r="I4" i="9"/>
  <c r="I5" i="9"/>
  <c r="I6" i="9"/>
  <c r="G4" i="9"/>
  <c r="G5" i="9"/>
  <c r="L2" i="9"/>
  <c r="L3" i="9"/>
  <c r="L4" i="9"/>
  <c r="L5" i="9"/>
  <c r="L6" i="9"/>
  <c r="J2" i="9"/>
  <c r="J3" i="9"/>
  <c r="J4" i="9"/>
  <c r="J5" i="9"/>
  <c r="J6" i="9"/>
  <c r="G6" i="9"/>
  <c r="G7"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I8" i="9"/>
  <c r="B11"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J6" i="5"/>
  <c r="J7" i="5"/>
  <c r="J8" i="5"/>
  <c r="J9" i="5"/>
  <c r="J10" i="5"/>
  <c r="J11" i="5"/>
  <c r="I6" i="5"/>
  <c r="I7" i="5"/>
  <c r="I8" i="5"/>
  <c r="I9" i="5"/>
  <c r="I10" i="5"/>
  <c r="I11" i="5"/>
  <c r="B6" i="5"/>
  <c r="B7" i="5"/>
  <c r="B8" i="5"/>
  <c r="B9" i="5"/>
  <c r="B10" i="5"/>
  <c r="B11"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<sst xmlns="http://schemas.openxmlformats.org/spreadsheetml/2006/main" count="180284" uniqueCount="39126">
  <si>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</si>
  <si>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</si>
  <si>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</si>
  <si>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</si>
  <si>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</si>
  <si>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</si>
  <si>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</si>
  <si>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</si>
  <si>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</si>
  <si>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</si>
  <si>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</si>
  <si>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</si>
  <si>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</si>
  <si>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</si>
  <si>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</si>
  <si>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</si>
  <si>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</si>
  <si>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</si>
  <si>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</si>
  <si>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</si>
  <si>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</si>
  <si>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</si>
  <si>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</si>
  <si>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</si>
  <si>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</si>
  <si>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</si>
  <si>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</si>
  <si>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</si>
  <si>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</si>
  <si>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</si>
  <si>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</si>
  <si>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</si>
  <si>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</si>
  <si>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</si>
  <si>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</si>
  <si>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</si>
  <si>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</si>
  <si>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</si>
  <si>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</si>
  <si>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</si>
  <si>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</si>
  <si>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</si>
  <si>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</si>
  <si>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</si>
  <si>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</si>
  <si>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</si>
  <si>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</si>
  <si>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</si>
  <si>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</si>
  <si>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</si>
  <si>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</si>
  <si>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</si>
  <si>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</si>
  <si>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</si>
  <si>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</si>
  <si>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</si>
  <si>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</si>
  <si>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</si>
  <si>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</si>
  <si>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</si>
  <si>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</si>
  <si>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</si>
  <si>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</si>
  <si>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</si>
  <si>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</si>
  <si>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</si>
  <si>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</si>
  <si>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</si>
  <si>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</si>
  <si>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</si>
  <si>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</si>
  <si>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</si>
  <si>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</si>
  <si>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</si>
  <si>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</si>
  <si>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</si>
  <si>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</si>
  <si>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</si>
  <si>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</si>
  <si>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</si>
  <si>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</si>
  <si>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</si>
  <si>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</si>
  <si>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</si>
  <si>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</si>
  <si>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</si>
  <si>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</si>
  <si>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</si>
  <si>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</si>
  <si>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</si>
  <si>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</si>
  <si>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</si>
  <si>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</si>
  <si>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</si>
  <si>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</si>
  <si>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</si>
  <si>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</si>
  <si>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</si>
  <si>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</si>
  <si>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</si>
  <si>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</si>
  <si>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</si>
  <si>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</si>
  <si>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</si>
  <si>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</si>
  <si>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</si>
  <si>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</si>
  <si>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</si>
  <si>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</si>
  <si>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</si>
  <si>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</si>
  <si>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</si>
  <si>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</si>
  <si>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</si>
  <si>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</si>
  <si>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</si>
  <si>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</si>
  <si>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</si>
  <si>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</si>
  <si>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</si>
  <si>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</si>
  <si>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</si>
  <si>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</si>
  <si>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</si>
  <si>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</si>
  <si>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</si>
  <si>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</si>
  <si>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</si>
  <si>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</si>
  <si>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</si>
  <si>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</si>
  <si>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</si>
  <si>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</si>
  <si>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</si>
  <si>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</si>
  <si>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</si>
  <si>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</si>
  <si>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</si>
  <si>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</si>
  <si>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</si>
  <si>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</si>
  <si>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</si>
  <si>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</si>
  <si>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</si>
  <si>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</si>
  <si>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</si>
  <si>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</si>
  <si>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</si>
  <si>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</si>
  <si>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</si>
  <si>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</si>
  <si>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</si>
  <si>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</si>
  <si>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</si>
  <si>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</si>
  <si>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</si>
  <si>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</si>
  <si>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</si>
  <si>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</si>
  <si>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</si>
  <si>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</si>
  <si>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</si>
  <si>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</si>
  <si>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</si>
  <si>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</si>
  <si>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</si>
  <si>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</si>
  <si>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</si>
  <si>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</si>
  <si>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</si>
  <si>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</si>
  <si>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</si>
  <si>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</si>
  <si>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</si>
  <si>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</si>
  <si>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</si>
  <si>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</si>
  <si>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</si>
  <si>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</si>
  <si>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</si>
  <si>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</si>
  <si>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</si>
  <si>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</si>
  <si>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</si>
  <si>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</si>
  <si>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</si>
  <si>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</si>
  <si>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</si>
  <si>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</si>
  <si>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</si>
  <si>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</si>
  <si>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</si>
  <si>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</si>
  <si>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</si>
  <si>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</si>
  <si>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</si>
  <si>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</si>
  <si>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</si>
  <si>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</si>
  <si>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</si>
  <si>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</si>
  <si>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</si>
  <si>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</si>
  <si>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</si>
  <si>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</si>
  <si>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</si>
  <si>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</si>
  <si>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</si>
  <si>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</si>
  <si>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</si>
  <si>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</si>
  <si>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</si>
  <si>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</si>
  <si>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</si>
  <si>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</si>
  <si>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</si>
  <si>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</si>
  <si>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</si>
  <si>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</si>
  <si>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</si>
  <si>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</si>
  <si>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</si>
  <si>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</si>
  <si>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</si>
  <si>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</si>
  <si>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</si>
  <si>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</si>
  <si>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</si>
  <si>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</si>
  <si>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</si>
  <si>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</si>
  <si>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</si>
  <si>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</si>
  <si>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</si>
  <si>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</si>
  <si>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</si>
  <si>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</si>
  <si>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</si>
  <si>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</si>
  <si>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</si>
  <si>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</si>
  <si>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</si>
  <si>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</si>
  <si>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</si>
  <si>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</si>
  <si>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</si>
  <si>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</si>
  <si>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</si>
  <si>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</si>
  <si>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</si>
  <si>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</si>
  <si>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</si>
  <si>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</si>
  <si>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</si>
  <si>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</si>
  <si>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</si>
  <si>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</si>
  <si>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</si>
  <si>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</si>
  <si>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</si>
  <si>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</si>
  <si>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</si>
  <si>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</si>
  <si>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</si>
  <si>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</si>
  <si>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</si>
  <si>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</si>
  <si>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</si>
  <si>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</si>
  <si>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</si>
  <si>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</si>
  <si>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</si>
  <si>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</si>
  <si>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</si>
  <si>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</si>
  <si>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</si>
  <si>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</si>
  <si>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</si>
  <si>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</si>
  <si>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</si>
  <si>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</si>
  <si>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</si>
  <si>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</si>
  <si>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</si>
  <si>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</si>
  <si>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</si>
  <si>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</si>
  <si>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</si>
  <si>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</si>
  <si>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</si>
  <si>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</si>
  <si>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</si>
  <si>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</si>
  <si>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</si>
  <si>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</si>
  <si>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</si>
  <si>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</si>
  <si>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</si>
  <si>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</si>
  <si>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</si>
  <si>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</si>
  <si>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</si>
  <si>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</si>
  <si>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</si>
  <si>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</si>
  <si>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</si>
  <si>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</si>
  <si>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</si>
  <si>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</si>
  <si>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</si>
  <si>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</si>
  <si>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</si>
  <si>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</si>
  <si>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</si>
  <si>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</si>
  <si>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</si>
  <si>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</si>
  <si>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</si>
  <si>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</si>
  <si>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</si>
  <si>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</si>
  <si>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</si>
  <si>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</si>
  <si>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</si>
  <si>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</si>
  <si>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</si>
  <si>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</si>
  <si>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</si>
  <si>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</si>
  <si>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</si>
  <si>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</si>
  <si>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</si>
  <si>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</si>
  <si>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</si>
  <si>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</si>
  <si>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</si>
  <si>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</si>
  <si>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</si>
  <si>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</si>
  <si>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</si>
  <si>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</si>
  <si>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</si>
  <si>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</si>
  <si>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</si>
  <si>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</si>
  <si>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</si>
  <si>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</si>
  <si>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</si>
  <si>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</si>
  <si>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</si>
  <si>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</si>
  <si>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</si>
  <si>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</si>
  <si>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</si>
  <si>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</si>
  <si>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</si>
  <si>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</si>
  <si>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</si>
  <si>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</si>
  <si>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</si>
  <si>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</si>
  <si>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</si>
  <si>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</si>
  <si>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</si>
  <si>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</si>
  <si>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</si>
  <si>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</si>
  <si>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</si>
  <si>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</si>
  <si>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</si>
  <si>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</si>
  <si>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</si>
  <si>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</si>
  <si>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</si>
  <si>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</si>
  <si>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</si>
  <si>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</si>
  <si>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</si>
  <si>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</si>
  <si>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</si>
  <si>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</si>
  <si>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</si>
  <si>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</si>
  <si>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</si>
  <si>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</si>
  <si>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</si>
  <si>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</si>
  <si>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</si>
  <si>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</si>
  <si>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</si>
  <si>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</si>
  <si>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</si>
  <si>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</si>
  <si>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</si>
  <si>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</si>
  <si>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</si>
  <si>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</si>
  <si>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</si>
  <si>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</si>
  <si>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</si>
  <si>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</si>
  <si>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</si>
  <si>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</si>
  <si>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</si>
  <si>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</si>
  <si>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</si>
  <si>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</si>
  <si>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</si>
  <si>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</si>
  <si>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</si>
  <si>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</si>
  <si>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</si>
  <si>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</si>
  <si>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</si>
  <si>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</si>
  <si>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</si>
  <si>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</si>
  <si>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</si>
  <si>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</si>
  <si>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</si>
  <si>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</si>
  <si>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</si>
  <si>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</si>
  <si>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</si>
  <si>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</si>
  <si>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</si>
  <si>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</si>
  <si>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</si>
  <si>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</si>
  <si>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</si>
  <si>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</si>
  <si>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</si>
  <si>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</si>
  <si>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</si>
  <si>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</si>
  <si>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</si>
  <si>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</si>
  <si>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</si>
  <si>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</si>
  <si>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</si>
  <si>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</si>
  <si>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</si>
  <si>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</si>
  <si>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</si>
  <si>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</si>
  <si>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</si>
  <si>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</si>
  <si>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</si>
  <si>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</si>
  <si>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</si>
  <si>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</si>
  <si>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</si>
  <si>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</si>
  <si>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</si>
  <si>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</si>
  <si>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</si>
  <si>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</si>
  <si>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</si>
  <si>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</si>
  <si>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</si>
  <si>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</si>
  <si>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</si>
  <si>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</si>
  <si>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</si>
  <si>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</si>
  <si>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</si>
  <si>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</si>
  <si>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</si>
  <si>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</si>
  <si>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</si>
  <si>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</si>
  <si>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</si>
  <si>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</si>
  <si>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</si>
  <si>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</si>
  <si>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</si>
  <si>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</si>
  <si>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</si>
  <si>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</si>
  <si>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</si>
  <si>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</si>
  <si>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</si>
  <si>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</si>
  <si>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</si>
  <si>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</si>
  <si>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</si>
  <si>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</si>
  <si>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</si>
  <si>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</si>
  <si>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</si>
  <si>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</si>
  <si>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</si>
  <si>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</si>
  <si>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</si>
  <si>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</si>
  <si>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</si>
  <si>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</si>
  <si>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</si>
  <si>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</si>
  <si>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</si>
  <si>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</si>
  <si>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</si>
  <si>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</si>
  <si>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</si>
  <si>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</si>
  <si>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</si>
  <si>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</si>
  <si>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</si>
  <si>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</si>
  <si>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</si>
  <si>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</si>
  <si>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</si>
  <si>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</si>
  <si>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</si>
  <si>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</si>
  <si>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</si>
  <si>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</si>
  <si>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</si>
  <si>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</si>
  <si>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</si>
  <si>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</si>
  <si>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</si>
  <si>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</si>
  <si>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</si>
  <si>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</si>
  <si>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</si>
  <si>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</si>
  <si>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</si>
  <si>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</si>
  <si>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</si>
  <si>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</si>
  <si>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</si>
  <si>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</si>
  <si>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</si>
  <si>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</si>
  <si>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</si>
  <si>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</si>
  <si>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</si>
  <si>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</si>
  <si>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</si>
  <si>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</si>
  <si>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</si>
  <si>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</si>
  <si>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</si>
  <si>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</si>
  <si>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</si>
  <si>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</si>
  <si>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</si>
  <si>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</si>
  <si>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</si>
  <si>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</si>
  <si>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</si>
  <si>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</si>
  <si>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</si>
  <si>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</si>
  <si>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</si>
  <si>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</si>
  <si>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</si>
  <si>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</si>
  <si>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</si>
  <si>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</si>
  <si>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</si>
  <si>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</si>
  <si>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</si>
  <si>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</si>
  <si>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</si>
  <si>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</si>
  <si>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</si>
  <si>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</si>
  <si>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</si>
  <si>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</si>
  <si>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</si>
  <si>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</si>
  <si>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</si>
  <si>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</si>
  <si>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</si>
  <si>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</si>
  <si>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</si>
  <si>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</si>
  <si>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</si>
  <si>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</si>
  <si>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</si>
  <si>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</si>
  <si>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</si>
  <si>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</si>
  <si>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</si>
  <si>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</si>
  <si>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</si>
  <si>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</si>
  <si>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</si>
  <si>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</si>
  <si>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</si>
  <si>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</si>
  <si>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</si>
  <si>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</si>
  <si>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</si>
  <si>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</si>
  <si>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</si>
  <si>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</si>
  <si>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</si>
  <si>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</si>
  <si>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</si>
  <si>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</si>
  <si>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</si>
  <si>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</si>
  <si>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</si>
  <si>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</si>
  <si>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</si>
  <si>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</si>
  <si>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</si>
  <si>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</si>
  <si>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</si>
  <si>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</si>
  <si>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</si>
  <si>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</si>
  <si>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</si>
  <si>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</si>
  <si>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</si>
  <si>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</si>
  <si>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</si>
  <si>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</si>
  <si>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</si>
  <si>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</si>
  <si>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</si>
  <si>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</si>
  <si>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</si>
  <si>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</si>
  <si>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</si>
  <si>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</si>
  <si>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</si>
  <si>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</si>
  <si>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</si>
  <si>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</si>
  <si>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</si>
  <si>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</si>
  <si>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</si>
  <si>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</si>
  <si>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</si>
  <si>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</si>
  <si>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</si>
  <si>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</si>
  <si>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</si>
  <si>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</si>
  <si>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</si>
  <si>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</si>
  <si>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</si>
  <si>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</si>
  <si>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</si>
  <si>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</si>
  <si>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</si>
  <si>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</si>
  <si>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</si>
  <si>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</si>
  <si>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</si>
  <si>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</si>
  <si>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</si>
  <si>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</si>
  <si>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</si>
  <si>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</si>
  <si>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</si>
  <si>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</si>
  <si>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</si>
  <si>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</si>
  <si>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</si>
  <si>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</si>
  <si>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</si>
  <si>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</si>
  <si>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</si>
  <si>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</si>
  <si>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</si>
  <si>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</si>
  <si>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</si>
  <si>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</si>
  <si>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</si>
  <si>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</si>
  <si>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</si>
  <si>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</si>
  <si>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</si>
  <si>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</si>
  <si>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</si>
  <si>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</si>
  <si>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</si>
  <si>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</si>
  <si>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</si>
  <si>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</si>
  <si>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</si>
  <si>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</si>
  <si>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</si>
  <si>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</si>
  <si>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</si>
  <si>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</si>
  <si>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</si>
  <si>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</si>
  <si>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</si>
  <si>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</si>
  <si>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</si>
  <si>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</si>
  <si>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</si>
  <si>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</si>
  <si>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</si>
  <si>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</si>
  <si>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</si>
  <si>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</si>
  <si>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</si>
  <si>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</si>
  <si>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</si>
  <si>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</si>
  <si>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</si>
  <si>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</si>
  <si>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</si>
  <si>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</si>
  <si>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</si>
  <si>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</si>
  <si>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</si>
  <si>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</si>
  <si>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</si>
  <si>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</si>
  <si>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</si>
  <si>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</si>
  <si>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</si>
  <si>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</si>
  <si>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</si>
  <si>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</si>
  <si>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</si>
  <si>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</si>
  <si>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</si>
  <si>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</si>
  <si>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</si>
  <si>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</si>
  <si>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</si>
  <si>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</si>
  <si>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</si>
  <si>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</si>
  <si>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</si>
  <si>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</si>
  <si>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</si>
  <si>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</si>
  <si>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</si>
  <si>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</si>
  <si>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</si>
  <si>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</si>
  <si>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</si>
  <si>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</si>
  <si>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</si>
  <si>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</si>
  <si>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</si>
  <si>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</si>
  <si>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</si>
  <si>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</si>
  <si>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</si>
  <si>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</si>
  <si>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</si>
  <si>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</si>
  <si>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</si>
  <si>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</si>
  <si>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</si>
  <si>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</si>
  <si>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</si>
  <si>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</si>
  <si>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</si>
  <si>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</si>
  <si>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</si>
  <si>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</si>
  <si>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</si>
  <si>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</si>
  <si>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</si>
  <si>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</si>
  <si>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</si>
  <si>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</si>
  <si>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</si>
  <si>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</si>
  <si>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</si>
  <si>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</si>
  <si>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</si>
  <si>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</si>
  <si>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</si>
  <si>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</si>
  <si>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</si>
  <si>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</si>
  <si>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</si>
  <si>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</si>
  <si>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</si>
  <si>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</si>
  <si>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</si>
  <si>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</si>
  <si>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</si>
  <si>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</si>
  <si>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</si>
  <si>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</si>
  <si>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</si>
  <si>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</si>
  <si>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</si>
  <si>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</si>
  <si>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</si>
  <si>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</si>
  <si>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</si>
  <si>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</si>
  <si>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</si>
  <si>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</si>
  <si>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</si>
  <si>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</si>
  <si>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</si>
  <si>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</si>
  <si>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</si>
  <si>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</si>
  <si>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</si>
  <si>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</si>
  <si>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</si>
  <si>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</si>
  <si>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</si>
  <si>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</si>
  <si>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</si>
  <si>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</si>
  <si>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</si>
  <si>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</si>
  <si>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</si>
  <si>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</si>
  <si>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</si>
  <si>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</si>
  <si>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</si>
  <si>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</si>
  <si>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</si>
  <si>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</si>
  <si>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</si>
  <si>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</si>
  <si>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</si>
  <si>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</si>
  <si>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</si>
  <si>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</si>
  <si>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</si>
  <si>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</si>
  <si>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</si>
  <si>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</si>
  <si>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</si>
  <si>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</si>
  <si>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</si>
  <si>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</si>
  <si>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</si>
  <si>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</si>
  <si>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</si>
  <si>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</si>
  <si>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</si>
  <si>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</si>
  <si>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</si>
  <si>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</si>
  <si>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</si>
  <si>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</si>
  <si>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</si>
  <si>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</si>
  <si>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</si>
  <si>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</si>
  <si>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</si>
  <si>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</si>
  <si>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</si>
  <si>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</si>
  <si>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</si>
  <si>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</si>
  <si>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</si>
  <si>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</si>
  <si>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</si>
  <si>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</si>
  <si>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</si>
  <si>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</si>
  <si>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</si>
  <si>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</si>
  <si>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</si>
  <si>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</si>
  <si>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</si>
  <si>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</si>
  <si>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</si>
  <si>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</si>
  <si>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</si>
  <si>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</si>
  <si>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</si>
  <si>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</si>
  <si>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</si>
  <si>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</si>
  <si>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</si>
  <si>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</si>
  <si>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</si>
  <si>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</si>
  <si>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</si>
  <si>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</si>
  <si>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</si>
  <si>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</si>
  <si>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</si>
  <si>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</si>
  <si>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</si>
  <si>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</si>
  <si>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</si>
  <si>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</si>
  <si>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</si>
  <si>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</si>
  <si>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</si>
  <si>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</si>
  <si>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</si>
  <si>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</si>
  <si>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</si>
  <si>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</si>
  <si>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</si>
  <si>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</si>
  <si>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</si>
  <si>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</si>
  <si>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</si>
  <si>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</si>
  <si>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</si>
  <si>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</si>
  <si>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</si>
  <si>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</si>
  <si>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</si>
  <si>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</si>
  <si>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</si>
  <si>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</si>
  <si>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</si>
  <si>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</si>
  <si>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</si>
  <si>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</si>
  <si>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</si>
  <si>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</si>
  <si>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</si>
  <si>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</si>
  <si>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</si>
  <si>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</si>
  <si>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</si>
  <si>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</si>
  <si>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</si>
  <si>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</si>
  <si>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</si>
  <si>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</si>
  <si>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</si>
  <si>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</si>
  <si>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</si>
  <si>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</si>
  <si>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</si>
  <si>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</si>
  <si>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</si>
  <si>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</si>
  <si>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</si>
  <si>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</si>
  <si>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</si>
  <si>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</si>
  <si>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</si>
  <si>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</si>
  <si>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</si>
  <si>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</si>
  <si>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</si>
  <si>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</si>
  <si>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</si>
  <si>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</si>
  <si>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</si>
  <si>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</si>
  <si>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</si>
  <si>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</si>
  <si>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</si>
  <si>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</si>
  <si>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</si>
  <si>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</si>
  <si>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</si>
  <si>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</si>
  <si>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</si>
  <si>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</si>
  <si>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</si>
  <si>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</si>
  <si>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</si>
  <si>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</si>
  <si>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</si>
  <si>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</si>
  <si>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</si>
  <si>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</si>
  <si>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</si>
  <si>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</si>
  <si>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</si>
  <si>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</si>
  <si>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</si>
  <si>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</si>
  <si>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</si>
  <si>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</si>
  <si>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</si>
  <si>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</si>
  <si>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</si>
  <si>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</si>
  <si>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</si>
  <si>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</si>
  <si>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</si>
  <si>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</si>
  <si>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</si>
  <si>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</si>
  <si>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</si>
  <si>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</si>
  <si>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</si>
  <si>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</si>
  <si>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</si>
  <si>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</si>
  <si>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</si>
  <si>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</si>
  <si>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</si>
  <si>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</si>
  <si>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</si>
  <si>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</si>
  <si>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</si>
  <si>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</si>
  <si>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</si>
  <si>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</si>
  <si>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</si>
  <si>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</si>
  <si>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</si>
  <si>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</si>
  <si>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</si>
  <si>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</si>
  <si>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</si>
  <si>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</si>
  <si>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</si>
  <si>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</si>
  <si>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</si>
  <si>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</si>
  <si>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</si>
  <si>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</si>
  <si>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</si>
  <si>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</si>
  <si>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</si>
  <si>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</si>
  <si>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</si>
  <si>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</si>
  <si>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</si>
  <si>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</si>
  <si>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</si>
  <si>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</si>
  <si>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</si>
  <si>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</si>
  <si>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</si>
  <si>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</si>
  <si>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</si>
  <si>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</si>
  <si>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</si>
  <si>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</si>
  <si>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</si>
  <si>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</si>
  <si>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</si>
  <si>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</si>
  <si>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</si>
  <si>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</si>
  <si>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</si>
  <si>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</si>
  <si>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</si>
  <si>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</si>
  <si>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</si>
  <si>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</si>
  <si>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</si>
  <si>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</si>
  <si>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</si>
  <si>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</si>
  <si>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</si>
  <si>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</si>
  <si>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</si>
  <si>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</si>
  <si>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</si>
  <si>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</si>
  <si>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</si>
  <si>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</si>
  <si>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</si>
  <si>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</si>
  <si>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</si>
  <si>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</si>
  <si>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</si>
  <si>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</si>
  <si>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</si>
  <si>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</si>
  <si>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</si>
  <si>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</si>
  <si>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</si>
  <si>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</si>
  <si>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</si>
  <si>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</si>
  <si>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</si>
  <si>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</si>
  <si>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</si>
  <si>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</si>
  <si>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</si>
  <si>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</si>
  <si>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</si>
  <si>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</si>
  <si>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</si>
  <si>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</si>
  <si>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</si>
  <si>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</si>
  <si>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</si>
  <si>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</si>
  <si>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</si>
  <si>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</si>
  <si>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</si>
  <si>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</si>
  <si>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</si>
  <si>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</si>
  <si>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</si>
  <si>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</si>
  <si>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</si>
  <si>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</si>
  <si>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</si>
  <si>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</si>
  <si>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</si>
  <si>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</si>
  <si>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</si>
  <si>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</si>
  <si>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</si>
  <si>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</si>
  <si>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</si>
  <si>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</si>
  <si>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</si>
  <si>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</si>
  <si>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</si>
  <si>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</si>
  <si>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</si>
  <si>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</si>
  <si>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</si>
  <si>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</si>
  <si>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</si>
  <si>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</si>
  <si>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</si>
  <si>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</si>
  <si>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</si>
  <si>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</si>
  <si>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</si>
  <si>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</si>
  <si>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</si>
  <si>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</si>
  <si>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</si>
  <si>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</si>
  <si>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</si>
  <si>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</si>
  <si>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</si>
  <si>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</si>
  <si>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</si>
  <si>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</si>
  <si>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</si>
  <si>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</si>
  <si>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</si>
  <si>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</si>
  <si>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</si>
  <si>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</si>
  <si>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</si>
  <si>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</si>
  <si>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</si>
  <si>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</si>
  <si>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</si>
  <si>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</si>
  <si>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</si>
  <si>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</si>
  <si>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</si>
  <si>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</si>
  <si>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</si>
  <si>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</si>
  <si>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</si>
  <si>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</si>
  <si>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</si>
  <si>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</si>
  <si>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</si>
  <si>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</si>
  <si>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</si>
  <si>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</si>
  <si>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</si>
  <si>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</si>
  <si>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</si>
  <si>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</si>
  <si>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</si>
  <si>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</si>
  <si>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</si>
  <si>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</si>
  <si>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</si>
  <si>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</si>
  <si>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</si>
  <si>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</si>
  <si>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</si>
  <si>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</si>
  <si>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</si>
  <si>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</si>
  <si>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</si>
  <si>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</si>
  <si>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</si>
  <si>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</si>
  <si>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</si>
  <si>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</si>
  <si>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</si>
  <si>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</si>
  <si>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</si>
  <si>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</si>
  <si>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</si>
  <si>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</si>
  <si>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</si>
  <si>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</si>
  <si>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</si>
  <si>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</si>
  <si>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</si>
  <si>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</si>
  <si>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</si>
  <si>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</si>
  <si>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</si>
  <si>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</si>
  <si>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</si>
  <si>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</si>
  <si>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</si>
  <si>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</si>
  <si>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</si>
  <si>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</si>
  <si>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</si>
  <si>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</si>
  <si>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</si>
  <si>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</si>
  <si>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</si>
  <si>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</si>
  <si>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</si>
  <si>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</si>
  <si>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</si>
  <si>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</si>
  <si>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</si>
  <si>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</si>
  <si>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</si>
  <si>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</si>
  <si>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</si>
  <si>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</si>
  <si>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</si>
  <si>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</si>
  <si>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</si>
  <si>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</si>
  <si>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</si>
  <si>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</si>
  <si>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</si>
  <si>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</si>
  <si>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</si>
  <si>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</si>
  <si>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</si>
  <si>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</si>
  <si>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</si>
  <si>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</si>
  <si>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</si>
  <si>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</si>
  <si>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</si>
  <si>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</si>
  <si>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</si>
  <si>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</si>
  <si>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</si>
  <si>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</si>
  <si>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</si>
  <si>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</si>
  <si>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</si>
  <si>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</si>
  <si>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</si>
  <si>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</si>
  <si>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</si>
  <si>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</si>
  <si>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</si>
  <si>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</si>
  <si>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</si>
  <si>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</si>
  <si>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</si>
  <si>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</si>
  <si>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</si>
  <si>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</si>
  <si>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</si>
  <si>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</si>
  <si>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</si>
  <si>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</si>
  <si>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</si>
  <si>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</si>
  <si>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</si>
  <si>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</si>
  <si>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</si>
  <si>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</si>
  <si>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</si>
  <si>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</si>
  <si>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</si>
  <si>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</si>
  <si>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</si>
  <si>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</si>
  <si>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</si>
  <si>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</si>
  <si>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</si>
  <si>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</si>
  <si>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</si>
  <si>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</si>
  <si>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</si>
  <si>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</si>
  <si>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</si>
  <si>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</si>
  <si>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</si>
  <si>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</si>
  <si>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</si>
  <si>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</si>
  <si>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</si>
  <si>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</si>
  <si>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</si>
  <si>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</si>
  <si>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</si>
  <si>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</si>
  <si>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</si>
  <si>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</si>
  <si>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</si>
  <si>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</si>
  <si>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</si>
  <si>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</si>
  <si>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</si>
  <si>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</si>
  <si>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</si>
  <si>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</si>
  <si>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</si>
  <si>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</si>
  <si>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</si>
  <si>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</si>
  <si>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</si>
  <si>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</si>
  <si>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</si>
  <si>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</si>
  <si>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</si>
  <si>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</si>
  <si>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</si>
  <si>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</si>
  <si>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</si>
  <si>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</si>
  <si>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</si>
  <si>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</si>
  <si>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</si>
  <si>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</si>
  <si>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</si>
  <si>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</si>
  <si>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</si>
  <si>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</si>
  <si>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</si>
  <si>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</si>
  <si>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</si>
  <si>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</si>
  <si>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</si>
  <si>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</si>
  <si>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</si>
  <si>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</si>
  <si>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</si>
  <si>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</si>
  <si>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</si>
  <si>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</si>
  <si>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</si>
  <si>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</si>
  <si>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</si>
  <si>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</si>
  <si>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</si>
  <si>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</si>
  <si>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</si>
  <si>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</si>
  <si>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</si>
  <si>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</si>
  <si>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</si>
  <si>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</si>
  <si>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</si>
  <si>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</si>
  <si>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</si>
  <si>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</si>
  <si>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</si>
  <si>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</si>
  <si>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</si>
  <si>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</si>
  <si>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</si>
  <si>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</si>
  <si>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</si>
  <si>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</si>
  <si>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</si>
  <si>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</si>
  <si>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</si>
  <si>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</si>
  <si>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</si>
  <si>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</si>
  <si>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</si>
  <si>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</si>
  <si>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</si>
  <si>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</si>
  <si>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</si>
  <si>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</si>
  <si>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</si>
  <si>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</si>
  <si>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</si>
  <si>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</si>
  <si>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</si>
  <si>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</si>
  <si>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</si>
  <si>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</si>
  <si>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</si>
  <si>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</si>
  <si>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</si>
  <si>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</si>
  <si>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</si>
  <si>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</si>
  <si>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</si>
  <si>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</si>
  <si>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</si>
  <si>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</si>
  <si>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</si>
  <si>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</si>
  <si>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</si>
  <si>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</si>
  <si>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</si>
  <si>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</si>
  <si>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</si>
  <si>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</si>
  <si>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</si>
  <si>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</si>
  <si>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</si>
  <si>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</si>
  <si>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</si>
  <si>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</si>
  <si>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</si>
  <si>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</si>
  <si>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</si>
  <si>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</si>
  <si>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</si>
  <si>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</si>
  <si>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</si>
  <si>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</si>
  <si>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</si>
  <si>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</si>
  <si>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</si>
  <si>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</si>
  <si>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</si>
  <si>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</si>
  <si>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</si>
  <si>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</si>
  <si>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</si>
  <si>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</si>
  <si>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</si>
  <si>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</si>
  <si>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</si>
  <si>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</si>
  <si>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</si>
  <si>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</si>
  <si>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</si>
  <si>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</si>
  <si>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</si>
  <si>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</si>
  <si>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</si>
  <si>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</si>
  <si>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</si>
  <si>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</si>
  <si>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</si>
  <si>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</si>
  <si>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</si>
  <si>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</si>
  <si>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</si>
  <si>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</si>
  <si>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</si>
  <si>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</si>
  <si>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</si>
  <si>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</si>
  <si>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</si>
  <si>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</si>
  <si>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</si>
  <si>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</si>
  <si>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</si>
  <si>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</si>
  <si>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</si>
  <si>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</si>
  <si>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</si>
  <si>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</si>
  <si>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</si>
  <si>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</si>
  <si>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</si>
  <si>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</si>
  <si>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</si>
  <si>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</si>
  <si>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</si>
  <si>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</si>
  <si>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</si>
  <si>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</si>
  <si>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</si>
  <si>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</si>
  <si>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</si>
  <si>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</si>
  <si>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</si>
  <si>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</si>
  <si>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</si>
  <si>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</si>
  <si>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</si>
  <si>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</si>
  <si>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</si>
  <si>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</si>
  <si>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</si>
  <si>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</si>
  <si>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</si>
  <si>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</si>
  <si>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</si>
  <si>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</si>
  <si>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</si>
  <si>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</si>
  <si>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</si>
  <si>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</si>
  <si>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</si>
  <si>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</si>
  <si>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</si>
  <si>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</si>
  <si>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</si>
  <si>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</si>
  <si>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</si>
  <si>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</si>
  <si>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</si>
  <si>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</si>
  <si>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</si>
  <si>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</si>
  <si>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</si>
  <si>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</si>
  <si>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</si>
  <si>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</si>
  <si>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</si>
  <si>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</si>
  <si>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</si>
  <si>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</si>
  <si>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</si>
  <si>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</si>
  <si>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</si>
  <si>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</si>
  <si>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</si>
  <si>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</si>
  <si>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</si>
  <si>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</si>
  <si>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</si>
  <si>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</si>
  <si>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</si>
  <si>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</si>
  <si>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</si>
  <si>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</si>
  <si>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</si>
  <si>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</si>
  <si>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</si>
  <si>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</si>
  <si>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</si>
  <si>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</si>
  <si>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</si>
  <si>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</si>
  <si>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</si>
  <si>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</si>
  <si>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</si>
  <si>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</si>
  <si>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</si>
  <si>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</si>
  <si>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</si>
  <si>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</si>
  <si>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</si>
  <si>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</si>
  <si>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</si>
  <si>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</si>
  <si>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</si>
  <si>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</si>
  <si>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</si>
  <si>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</si>
  <si>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</si>
  <si>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</si>
  <si>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</si>
  <si>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</si>
  <si>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</si>
  <si>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</si>
  <si>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</si>
  <si>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</si>
  <si>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</si>
  <si>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</si>
  <si>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</si>
  <si>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</si>
  <si>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</si>
  <si>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</si>
  <si>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</si>
  <si>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</si>
  <si>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</si>
  <si>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</si>
  <si>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</si>
  <si>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</si>
  <si>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</si>
  <si>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</si>
  <si>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</si>
  <si>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</si>
  <si>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</si>
  <si>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</si>
  <si>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</si>
  <si>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</si>
  <si>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</si>
  <si>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</si>
  <si>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</si>
  <si>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</si>
  <si>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</si>
  <si>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</si>
  <si>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</si>
  <si>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</si>
  <si>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</si>
  <si>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</si>
  <si>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</si>
  <si>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</si>
  <si>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</si>
  <si>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</si>
  <si>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</si>
  <si>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</si>
  <si>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</si>
  <si>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</si>
  <si>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</si>
  <si>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</si>
  <si>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</si>
  <si>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</si>
  <si>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</si>
  <si>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</si>
  <si>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</si>
  <si>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</si>
  <si>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</si>
  <si>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</si>
  <si>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</si>
  <si>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</si>
  <si>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</si>
  <si>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</si>
  <si>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</si>
  <si>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</si>
  <si>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</si>
  <si>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</si>
  <si>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</si>
  <si>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</si>
  <si>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</si>
  <si>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</si>
  <si>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</si>
  <si>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</si>
  <si>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</si>
  <si>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</si>
  <si>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</si>
  <si>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</si>
  <si>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</si>
  <si>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</si>
  <si>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</si>
  <si>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</si>
  <si>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</si>
  <si>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</si>
  <si>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</si>
  <si>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</si>
  <si>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</si>
  <si>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</si>
  <si>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</si>
  <si>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</si>
  <si>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</si>
  <si>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</si>
  <si>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</si>
  <si>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</si>
  <si>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</si>
  <si>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</si>
  <si>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</si>
  <si>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</si>
  <si>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</si>
  <si>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</si>
  <si>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</si>
  <si>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</si>
  <si>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</si>
  <si>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</si>
  <si>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</si>
  <si>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</si>
  <si>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</si>
  <si>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</si>
  <si>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</si>
  <si>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</si>
  <si>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</si>
  <si>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</si>
  <si>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</si>
  <si>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</si>
  <si>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</si>
  <si>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</si>
  <si>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</si>
  <si>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</si>
  <si>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</si>
  <si>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</si>
  <si>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</si>
  <si>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</si>
  <si>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</si>
  <si>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</si>
  <si>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</si>
  <si>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</si>
  <si>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</si>
  <si>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</si>
  <si>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</si>
  <si>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</si>
  <si>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</si>
  <si>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</si>
  <si>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</si>
  <si>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</si>
  <si>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</si>
  <si>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</si>
  <si>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</si>
  <si>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</si>
  <si>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</si>
  <si>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</si>
  <si>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</si>
  <si>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</si>
  <si>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</si>
  <si>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</si>
  <si>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</si>
  <si>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</si>
  <si>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</si>
  <si>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</si>
  <si>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</si>
  <si>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</si>
  <si>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</si>
  <si>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</si>
  <si>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</si>
  <si>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</si>
  <si>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</si>
  <si>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</si>
  <si>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</si>
  <si>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</si>
  <si>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</si>
  <si>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</si>
  <si>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</si>
  <si>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</si>
  <si>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</si>
  <si>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</si>
  <si>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</si>
  <si>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</si>
  <si>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</si>
  <si>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</si>
  <si>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</si>
  <si>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</si>
  <si>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</si>
  <si>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</si>
  <si>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</si>
  <si>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</si>
  <si>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</si>
  <si>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</si>
  <si>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</si>
  <si>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</si>
  <si>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</si>
  <si>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</si>
  <si>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</si>
  <si>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</si>
  <si>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</si>
  <si>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</si>
  <si>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</si>
  <si>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</si>
  <si>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</si>
  <si>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</si>
  <si>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</si>
  <si>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</si>
  <si>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</si>
  <si>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</si>
  <si>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</si>
  <si>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</si>
  <si>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</si>
  <si>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</si>
  <si>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</si>
  <si>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</si>
  <si>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</si>
  <si>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</si>
  <si>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</si>
  <si>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</si>
  <si>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</si>
  <si>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</si>
  <si>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</si>
  <si>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</si>
  <si>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</si>
  <si>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</si>
  <si>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</si>
  <si>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</si>
  <si>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</si>
  <si>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</si>
  <si>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</si>
  <si>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</si>
  <si>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</si>
  <si>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</si>
  <si>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</si>
  <si>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</si>
  <si>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</si>
  <si>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</si>
  <si>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</si>
  <si>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</si>
  <si>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</si>
  <si>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</si>
  <si>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</si>
  <si>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</si>
  <si>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</si>
  <si>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</si>
  <si>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</si>
  <si>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</si>
  <si>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</si>
  <si>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</si>
  <si>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</si>
  <si>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</si>
  <si>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</si>
  <si>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</si>
  <si>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</si>
  <si>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</si>
  <si>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</si>
  <si>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</si>
  <si>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</si>
  <si>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</si>
  <si>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</si>
  <si>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</si>
  <si>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</si>
  <si>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</si>
  <si>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</si>
  <si>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</si>
  <si>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</si>
  <si>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</si>
  <si>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</si>
  <si>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</si>
  <si>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</si>
  <si>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</si>
  <si>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</si>
  <si>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</si>
  <si>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</si>
  <si>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</si>
  <si>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</si>
  <si>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</si>
  <si>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</si>
  <si>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</si>
  <si>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</si>
  <si>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</si>
  <si>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</si>
  <si>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</si>
  <si>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</si>
  <si>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</si>
  <si>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</si>
  <si>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</si>
  <si>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</si>
  <si>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</si>
  <si>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</si>
  <si>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</si>
  <si>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</si>
  <si>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</si>
  <si>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</si>
  <si>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</si>
  <si>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</si>
  <si>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</si>
  <si>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</si>
  <si>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</si>
  <si>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</si>
  <si>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</si>
  <si>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</si>
  <si>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</si>
  <si>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</si>
  <si>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</si>
  <si>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</si>
  <si>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</si>
  <si>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</si>
  <si>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</si>
  <si>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</si>
  <si>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</si>
  <si>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</si>
  <si>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</si>
  <si>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</si>
  <si>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</si>
  <si>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</si>
  <si>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</si>
  <si>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</si>
  <si>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</si>
  <si>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</si>
  <si>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</si>
  <si>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</si>
  <si>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</si>
  <si>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</si>
  <si>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</si>
  <si>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</si>
  <si>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</si>
  <si>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</si>
  <si>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</si>
  <si>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</si>
  <si>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</si>
  <si>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</si>
  <si>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</si>
  <si>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</si>
  <si>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</si>
  <si>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</si>
  <si>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</si>
  <si>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</si>
  <si>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</si>
  <si>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</si>
  <si>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</si>
  <si>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</si>
  <si>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</si>
  <si>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</si>
  <si>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</si>
  <si>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</si>
  <si>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</si>
  <si>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</si>
  <si>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</si>
  <si>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</si>
  <si>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</si>
  <si>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</si>
  <si>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</si>
  <si>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</si>
  <si>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</si>
  <si>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</si>
  <si>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</si>
  <si>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</si>
  <si>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</si>
  <si>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</si>
  <si>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</si>
  <si>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</si>
  <si>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</si>
  <si>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</si>
  <si>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</si>
  <si>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</si>
  <si>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</si>
  <si>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</si>
  <si>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</si>
  <si>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</si>
  <si>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</si>
  <si>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</si>
  <si>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</si>
  <si>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</si>
  <si>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</si>
  <si>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</si>
  <si>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</si>
  <si>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</si>
  <si>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</si>
  <si>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</si>
  <si>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</si>
  <si>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</si>
  <si>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</si>
  <si>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</si>
  <si>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</si>
  <si>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</si>
  <si>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</si>
  <si>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</si>
  <si>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</si>
  <si>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</si>
  <si>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</si>
  <si>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</si>
  <si>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</si>
  <si>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</si>
  <si>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</si>
  <si>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</si>
  <si>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</si>
  <si>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</si>
  <si>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</si>
  <si>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</si>
  <si>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</si>
  <si>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</si>
  <si>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</si>
  <si>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</si>
  <si>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</si>
  <si>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</si>
  <si>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</si>
  <si>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</si>
  <si>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</si>
  <si>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</si>
  <si>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</si>
  <si>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</si>
  <si>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</si>
  <si>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</si>
  <si>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</si>
  <si>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</si>
  <si>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</si>
  <si>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</si>
  <si>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</si>
  <si>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</si>
  <si>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</si>
  <si>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</si>
  <si>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</si>
  <si>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</si>
  <si>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</si>
  <si>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</si>
  <si>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</si>
  <si>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</si>
  <si>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</si>
  <si>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</si>
  <si>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</si>
  <si>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</si>
  <si>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</si>
  <si>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</si>
  <si>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</si>
  <si>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</si>
  <si>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</si>
  <si>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</si>
  <si>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</si>
  <si>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</si>
  <si>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</si>
  <si>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</si>
  <si>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</si>
  <si>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</si>
  <si>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</si>
  <si>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</si>
  <si>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</si>
  <si>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</si>
  <si>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</si>
  <si>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</si>
  <si>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</si>
  <si>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</si>
  <si>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</si>
  <si>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</si>
  <si>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</si>
  <si>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</si>
  <si>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</si>
  <si>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</si>
  <si>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</si>
  <si>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</si>
  <si>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</si>
  <si>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</si>
  <si>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</si>
  <si>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</si>
  <si>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</si>
  <si>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</si>
  <si>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</si>
  <si>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</si>
  <si>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</si>
  <si>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</si>
  <si>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</si>
  <si>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</si>
  <si>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</si>
  <si>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</si>
  <si>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</si>
  <si>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</si>
  <si>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</si>
  <si>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</si>
  <si>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</si>
  <si>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</si>
  <si>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</si>
  <si>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</si>
  <si>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</si>
  <si>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</si>
  <si>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</si>
  <si>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</si>
  <si>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</si>
  <si>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</si>
  <si>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</si>
  <si>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</si>
  <si>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</si>
  <si>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</si>
  <si>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</si>
  <si>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</si>
  <si>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</si>
  <si>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</si>
  <si>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</si>
  <si>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</si>
  <si>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</si>
  <si>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</si>
  <si>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</si>
  <si>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</si>
  <si>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</si>
  <si>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</si>
  <si>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</si>
  <si>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</si>
  <si>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</si>
  <si>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</si>
  <si>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</si>
  <si>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</si>
  <si>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</si>
  <si>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</si>
  <si>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</si>
  <si>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</si>
  <si>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</si>
  <si>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</si>
  <si>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</si>
  <si>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</si>
  <si>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</si>
  <si>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</si>
  <si>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</si>
  <si>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</si>
  <si>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</si>
  <si>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</si>
  <si>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</si>
  <si>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</si>
  <si>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</si>
  <si>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</si>
  <si>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</si>
  <si>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</si>
  <si>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</si>
  <si>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</si>
  <si>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</si>
  <si>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</si>
  <si>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</si>
  <si>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</si>
  <si>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</si>
  <si>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</si>
  <si>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</si>
  <si>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</si>
  <si>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</si>
  <si>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</si>
  <si>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</si>
  <si>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</si>
  <si>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</si>
  <si>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</si>
  <si>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</si>
  <si>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</si>
  <si>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</si>
  <si>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</si>
  <si>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</si>
  <si>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</si>
  <si>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</si>
  <si>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</si>
  <si>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</si>
  <si>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</si>
  <si>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</si>
  <si>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</si>
  <si>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</si>
  <si>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</si>
  <si>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</si>
  <si>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</si>
  <si>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</si>
  <si>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</si>
  <si>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</si>
  <si>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</si>
  <si>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</si>
  <si>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</si>
  <si>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</si>
  <si>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</si>
  <si>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</si>
  <si>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</si>
  <si>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</si>
  <si>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</si>
  <si>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</si>
  <si>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</si>
  <si>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</si>
  <si>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</si>
  <si>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</si>
  <si>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</si>
  <si>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</si>
  <si>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</si>
  <si>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</si>
  <si>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</si>
  <si>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</si>
  <si>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</si>
  <si>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</si>
  <si>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</si>
  <si>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</si>
  <si>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</si>
  <si>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</si>
  <si>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</si>
  <si>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</si>
  <si>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</si>
  <si>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</si>
  <si>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</si>
  <si>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</si>
  <si>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</si>
  <si>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</si>
  <si>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</si>
  <si>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</si>
  <si>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</si>
  <si>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</si>
  <si>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</si>
  <si>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</si>
  <si>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</si>
  <si>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</si>
  <si>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</si>
  <si>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</si>
  <si>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</si>
  <si>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</si>
  <si>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</si>
  <si>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</si>
  <si>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</si>
  <si>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</si>
  <si>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</si>
  <si>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</si>
  <si>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</si>
  <si>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</si>
  <si>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</si>
  <si>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</si>
  <si>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</si>
  <si>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</si>
  <si>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</si>
  <si>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</si>
  <si>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</si>
  <si>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</si>
  <si>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</si>
  <si>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</si>
  <si>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</si>
  <si>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</si>
  <si>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</si>
  <si>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</si>
  <si>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</si>
  <si>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</si>
  <si>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</si>
  <si>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</si>
  <si>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</si>
  <si>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</si>
  <si>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</si>
  <si>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</si>
  <si>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</si>
  <si>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</si>
  <si>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</si>
  <si>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</si>
  <si>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</si>
  <si>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</si>
  <si>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</si>
  <si>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</si>
  <si>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</si>
  <si>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</si>
  <si>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</si>
  <si>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</si>
  <si>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</si>
  <si>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</si>
  <si>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</si>
  <si>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</si>
  <si>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</si>
  <si>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</si>
  <si>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</si>
  <si>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</si>
  <si>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</si>
  <si>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</si>
  <si>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</si>
  <si>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</si>
  <si>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</si>
  <si>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</si>
  <si>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</si>
  <si>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</si>
  <si>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</si>
  <si>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</si>
  <si>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</si>
  <si>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</si>
  <si>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</si>
  <si>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</si>
  <si>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</si>
  <si>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</si>
  <si>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</si>
  <si>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</si>
  <si>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</si>
  <si>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</si>
  <si>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</si>
  <si>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</si>
  <si>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</si>
  <si>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</si>
  <si>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</si>
  <si>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</si>
  <si>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</si>
  <si>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</si>
  <si>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</si>
  <si>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</si>
  <si>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</si>
  <si>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</si>
  <si>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</si>
  <si>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</si>
  <si>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</si>
  <si>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</si>
  <si>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</si>
  <si>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</si>
  <si>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</si>
  <si>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</si>
  <si>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</si>
  <si>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</si>
  <si>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</si>
  <si>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</si>
  <si>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</si>
  <si>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</si>
  <si>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</si>
  <si>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</si>
  <si>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</si>
  <si>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</si>
  <si>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</si>
  <si>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</si>
  <si>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</si>
  <si>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</si>
  <si>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</si>
  <si>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</si>
  <si>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</si>
  <si>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</si>
  <si>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</si>
  <si>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</si>
  <si>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</si>
  <si>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</si>
  <si>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</si>
  <si>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</si>
  <si>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</si>
  <si>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</si>
  <si>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</si>
  <si>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</si>
  <si>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</si>
  <si>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</si>
  <si>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</si>
  <si>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</si>
  <si>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</si>
  <si>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</si>
  <si>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</si>
  <si>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</si>
  <si>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</si>
  <si>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</si>
  <si>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</si>
  <si>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</si>
  <si>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</si>
  <si>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</si>
  <si>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</si>
  <si>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</si>
  <si>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</si>
  <si>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</si>
  <si>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</si>
  <si>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</si>
  <si>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</si>
  <si>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</si>
  <si>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</si>
  <si>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</si>
  <si>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</si>
  <si>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</si>
  <si>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</si>
  <si>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</si>
  <si>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</si>
  <si>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</si>
  <si>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</si>
  <si>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</si>
  <si>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</si>
  <si>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</si>
  <si>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</si>
  <si>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</si>
  <si>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</si>
  <si>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</si>
  <si>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</si>
  <si>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</si>
  <si>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</si>
  <si>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</si>
  <si>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</si>
  <si>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</si>
  <si>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</si>
  <si>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</si>
  <si>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</si>
  <si>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</si>
  <si>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</si>
  <si>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</si>
  <si>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</si>
  <si>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</si>
  <si>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</si>
  <si>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</si>
  <si>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</si>
  <si>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</si>
  <si>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</si>
  <si>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</si>
  <si>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</si>
  <si>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</si>
  <si>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</si>
  <si>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</si>
  <si>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</si>
  <si>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</si>
  <si>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</si>
  <si>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</si>
  <si>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</si>
  <si>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</si>
  <si>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</si>
  <si>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</si>
  <si>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</si>
  <si>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</si>
  <si>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</si>
  <si>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</si>
  <si>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</si>
  <si>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</si>
  <si>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</si>
  <si>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</si>
  <si>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</si>
  <si>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</si>
  <si>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</si>
  <si>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</si>
  <si>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</si>
  <si>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</si>
  <si>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</si>
  <si>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</si>
  <si>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</si>
  <si>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</si>
  <si>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</si>
  <si>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</si>
  <si>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</si>
  <si>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</si>
  <si>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</si>
  <si>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</si>
  <si>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</si>
  <si>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</si>
  <si>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</si>
  <si>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</si>
  <si>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</si>
  <si>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</si>
  <si>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</si>
  <si>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</si>
  <si>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</si>
  <si>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</si>
  <si>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</si>
  <si>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</si>
  <si>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</si>
  <si>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</si>
  <si>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</si>
  <si>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</si>
  <si>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</si>
  <si>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</si>
  <si>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</si>
  <si>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</si>
  <si>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</si>
  <si>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</si>
  <si>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</si>
  <si>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</si>
  <si>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</si>
  <si>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</si>
  <si>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</si>
  <si>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</si>
  <si>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</si>
  <si>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</si>
  <si>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</si>
  <si>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</si>
  <si>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</si>
  <si>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</si>
  <si>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</si>
  <si>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</si>
  <si>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</si>
  <si>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</si>
  <si>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</si>
  <si>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</si>
  <si>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</si>
  <si>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</si>
  <si>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</si>
  <si>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</si>
  <si>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</si>
  <si>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</si>
  <si>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</si>
  <si>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</si>
  <si>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</si>
  <si>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</si>
  <si>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</si>
  <si>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</si>
  <si>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</si>
  <si>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</si>
  <si>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</si>
  <si>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</si>
  <si>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</si>
  <si>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</si>
  <si>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</si>
  <si>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</si>
  <si>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</si>
  <si>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</si>
  <si>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</si>
  <si>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</si>
  <si>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</si>
  <si>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</si>
  <si>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</si>
  <si>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</si>
  <si>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</si>
  <si>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</si>
  <si>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</si>
  <si>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</si>
  <si>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</si>
  <si>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</si>
  <si>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</si>
  <si>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</si>
  <si>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</si>
  <si>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</si>
  <si>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</si>
  <si>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</si>
  <si>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</si>
  <si>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</si>
  <si>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</si>
  <si>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</si>
  <si>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</si>
  <si>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</si>
  <si>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</si>
  <si>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</si>
  <si>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</si>
  <si>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</si>
  <si>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</si>
  <si>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</si>
  <si>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</si>
  <si>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</si>
  <si>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</si>
  <si>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</si>
  <si>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</si>
  <si>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</si>
  <si>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</si>
  <si>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</si>
  <si>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</si>
  <si>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</si>
  <si>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</si>
  <si>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</si>
  <si>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</si>
  <si>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</si>
  <si>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</si>
  <si>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</si>
  <si>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</si>
  <si>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</si>
  <si>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</si>
  <si>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</si>
  <si>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</si>
  <si>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</si>
  <si>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</si>
  <si>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</si>
  <si>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</si>
  <si>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</si>
  <si>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</si>
  <si>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</si>
  <si>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</si>
  <si>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</si>
  <si>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</si>
  <si>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</si>
  <si>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</si>
  <si>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</si>
  <si>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</si>
  <si>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</si>
  <si>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</si>
  <si>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</si>
  <si>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</si>
  <si>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</si>
  <si>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</si>
  <si>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</si>
  <si>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</si>
  <si>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</si>
  <si>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</si>
  <si>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</si>
  <si>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</si>
  <si>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</si>
  <si>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</si>
  <si>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</si>
  <si>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</si>
  <si>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</si>
  <si>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</si>
  <si>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</si>
  <si>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</si>
  <si>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</si>
  <si>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</si>
  <si>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</si>
  <si>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</si>
  <si>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</si>
  <si>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</si>
  <si>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</si>
  <si>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</si>
  <si>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</si>
  <si>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</si>
  <si>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</si>
  <si>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</si>
  <si>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</si>
  <si>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</si>
  <si>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</si>
  <si>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</si>
  <si>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</si>
  <si>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</si>
  <si>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</si>
  <si>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</si>
  <si>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</si>
  <si>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</si>
  <si>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</si>
  <si>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</si>
  <si>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</si>
  <si>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</si>
  <si>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</si>
  <si>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</si>
  <si>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</si>
  <si>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</si>
  <si>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</si>
  <si>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</si>
  <si>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</si>
  <si>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</si>
  <si>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</si>
  <si>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</si>
  <si>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</si>
  <si>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</si>
  <si>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</si>
  <si>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</si>
  <si>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</si>
  <si>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</si>
  <si>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</si>
  <si>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</si>
  <si>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</si>
  <si>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</si>
  <si>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</si>
  <si>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</si>
  <si>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</si>
  <si>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</si>
  <si>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</si>
  <si>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</si>
  <si>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</si>
  <si>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</si>
  <si>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</si>
  <si>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</si>
  <si>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</si>
  <si>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</si>
  <si>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</si>
  <si>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</si>
  <si>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</si>
  <si>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</si>
  <si>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</si>
  <si>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</si>
  <si>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</si>
  <si>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</si>
  <si>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</si>
  <si>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</si>
  <si>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</si>
  <si>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</si>
  <si>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</si>
  <si>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</si>
  <si>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</si>
  <si>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</si>
  <si>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</si>
  <si>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</si>
  <si>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</si>
  <si>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</si>
  <si>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</si>
  <si>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</si>
  <si>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</si>
  <si>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</si>
  <si>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</si>
  <si>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</si>
  <si>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</si>
  <si>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</si>
  <si>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</si>
  <si>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</si>
  <si>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</si>
  <si>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</si>
  <si>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</si>
  <si>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</si>
  <si>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</si>
  <si>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</si>
  <si>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</si>
  <si>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</si>
  <si>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</si>
  <si>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</si>
  <si>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</si>
  <si>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</si>
  <si>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</si>
  <si>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</si>
  <si>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</si>
  <si>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</si>
  <si>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</si>
  <si>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</si>
  <si>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</si>
  <si>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</si>
  <si>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</si>
  <si>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</si>
  <si>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</si>
  <si>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</si>
  <si>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</si>
  <si>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</si>
  <si>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</si>
  <si>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</si>
  <si>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</si>
  <si>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</si>
  <si>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</si>
  <si>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</si>
  <si>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</si>
  <si>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</si>
  <si>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</si>
  <si>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</si>
  <si>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</si>
  <si>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</si>
  <si>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</si>
  <si>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</si>
  <si>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</si>
  <si>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</si>
  <si>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</si>
  <si>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</si>
  <si>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</si>
  <si>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</si>
  <si>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</si>
  <si>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</si>
  <si>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</si>
  <si>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</si>
  <si>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</si>
  <si>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</si>
  <si>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</si>
  <si>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</si>
  <si>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</si>
  <si>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</si>
  <si>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</si>
  <si>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</si>
  <si>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</si>
  <si>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</si>
  <si>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</si>
  <si>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</si>
  <si>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</si>
  <si>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</si>
  <si>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</si>
  <si>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</si>
  <si>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</si>
  <si>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</si>
  <si>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</si>
  <si>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</si>
  <si>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</si>
  <si>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</si>
  <si>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</si>
  <si>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</si>
  <si>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</si>
  <si>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</si>
  <si>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</si>
  <si>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</si>
  <si>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</si>
  <si>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</si>
  <si>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</si>
  <si>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</si>
  <si>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</si>
  <si>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</si>
  <si>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</si>
  <si>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</si>
  <si>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</si>
  <si>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</si>
  <si>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</si>
  <si>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</si>
  <si>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</si>
  <si>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</si>
  <si>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</si>
  <si>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</si>
  <si>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</si>
  <si>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</si>
  <si>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</si>
  <si>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</si>
  <si>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</si>
  <si>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</si>
  <si>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</si>
  <si>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</si>
  <si>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</si>
  <si>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</si>
  <si>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</si>
  <si>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</si>
  <si>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</si>
  <si>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</si>
  <si>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</si>
  <si>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</si>
  <si>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</si>
  <si>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</si>
  <si>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</si>
  <si>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</si>
  <si>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</si>
  <si>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</si>
  <si>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</si>
  <si>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</si>
  <si>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</si>
  <si>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</si>
  <si>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</si>
  <si>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</si>
  <si>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</si>
  <si>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</si>
  <si>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</si>
  <si>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</si>
  <si>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</si>
  <si>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</si>
  <si>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</si>
  <si>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</si>
  <si>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</si>
  <si>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</si>
  <si>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</si>
  <si>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</si>
  <si>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</si>
  <si>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</si>
  <si>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</si>
  <si>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</si>
  <si>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</si>
  <si>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</si>
  <si>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</si>
  <si>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</si>
  <si>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</si>
  <si>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</si>
  <si>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</si>
  <si>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</si>
  <si>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</si>
  <si>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</si>
  <si>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</si>
  <si>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</si>
  <si>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</si>
  <si>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</si>
  <si>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</si>
  <si>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</si>
  <si>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</si>
  <si>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</si>
  <si>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</si>
  <si>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</si>
  <si>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</si>
  <si>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</si>
  <si>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</si>
  <si>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</si>
  <si>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</si>
  <si>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</si>
  <si>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</si>
  <si>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</si>
  <si>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</si>
  <si>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</si>
  <si>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</si>
  <si>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</si>
  <si>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</si>
  <si>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</si>
  <si>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</si>
  <si>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</si>
  <si>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</si>
  <si>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</si>
  <si>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</si>
  <si>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</si>
  <si>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</si>
  <si>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</si>
  <si>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</si>
  <si>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</si>
  <si>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</si>
  <si>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</si>
  <si>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</si>
  <si>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</si>
  <si>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</si>
  <si>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</si>
  <si>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</si>
  <si>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</si>
  <si>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</si>
  <si>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</si>
  <si>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</si>
  <si>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</si>
  <si>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</si>
  <si>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</si>
  <si>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</si>
  <si>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</si>
  <si>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</si>
  <si>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</si>
  <si>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</si>
  <si>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</si>
  <si>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</si>
  <si>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</si>
  <si>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</si>
  <si>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</si>
  <si>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</si>
  <si>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</si>
  <si>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</si>
  <si>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</si>
  <si>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</si>
  <si>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</si>
  <si>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</si>
  <si>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</si>
  <si>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</si>
  <si>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</si>
  <si>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</si>
  <si>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</si>
  <si>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</si>
  <si>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</si>
  <si>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</si>
  <si>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</si>
  <si>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</si>
  <si>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</si>
  <si>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</si>
  <si>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</si>
  <si>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</si>
  <si>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</si>
  <si>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</si>
  <si>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</si>
  <si>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</si>
  <si>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</si>
  <si>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</si>
  <si>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</si>
  <si>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</si>
  <si>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</si>
  <si>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</si>
  <si>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</si>
  <si>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</si>
  <si>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</si>
  <si>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</si>
  <si>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</si>
  <si>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</si>
  <si>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</si>
  <si>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</si>
  <si>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</si>
  <si>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</si>
  <si>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</si>
  <si>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</si>
  <si>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</si>
  <si>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</si>
  <si>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</si>
  <si>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</si>
  <si>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</si>
  <si>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</si>
  <si>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</si>
  <si>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</si>
  <si>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</si>
  <si>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</si>
  <si>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</si>
  <si>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</si>
  <si>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</si>
  <si>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</si>
  <si>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</si>
  <si>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</si>
  <si>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</si>
  <si>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</si>
  <si>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</si>
  <si>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</si>
  <si>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</si>
  <si>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</si>
  <si>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</si>
  <si>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</si>
  <si>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</si>
  <si>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</si>
  <si>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</si>
  <si>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</si>
  <si>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</si>
  <si>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</si>
  <si>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</si>
  <si>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</si>
  <si>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</si>
  <si>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</si>
  <si>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</si>
  <si>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</si>
  <si>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</si>
  <si>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</si>
  <si>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</si>
  <si>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</si>
  <si>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</si>
  <si>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</si>
  <si>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</si>
  <si>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</si>
  <si>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</si>
  <si>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</si>
  <si>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</si>
  <si>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</si>
  <si>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</si>
  <si>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</si>
  <si>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</si>
  <si>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</si>
  <si>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</si>
  <si>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</si>
  <si>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</si>
  <si>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</si>
  <si>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</si>
  <si>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</si>
  <si>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</si>
  <si>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</si>
  <si>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</si>
  <si>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</si>
  <si>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</si>
  <si>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</si>
  <si>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</si>
  <si>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</si>
  <si>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</si>
  <si>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</si>
  <si>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</si>
  <si>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</si>
  <si>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</si>
  <si>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</si>
  <si>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</si>
  <si>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</si>
  <si>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</si>
  <si>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</si>
  <si>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</si>
  <si>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</si>
  <si>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</si>
  <si>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</si>
  <si>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</si>
  <si>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</si>
  <si>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</si>
  <si>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</si>
  <si>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</si>
  <si>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</si>
  <si>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</si>
  <si>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</si>
  <si>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</si>
  <si>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</si>
  <si>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</si>
  <si>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</si>
  <si>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</si>
  <si>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</si>
  <si>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</si>
  <si>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</si>
  <si>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</si>
  <si>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</si>
  <si>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</si>
  <si>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</si>
  <si>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</si>
  <si>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</si>
  <si>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</si>
  <si>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</si>
  <si>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</si>
  <si>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</si>
  <si>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</si>
  <si>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</si>
  <si>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</si>
  <si>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</si>
  <si>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</si>
  <si>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</si>
  <si>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</si>
  <si>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</si>
  <si>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</si>
  <si>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</si>
  <si>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</si>
  <si>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</si>
  <si>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</si>
  <si>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</si>
  <si>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</si>
  <si>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</si>
  <si>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</si>
  <si>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</si>
  <si>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</si>
  <si>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</si>
  <si>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</si>
  <si>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</si>
  <si>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</si>
  <si>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</si>
  <si>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</si>
  <si>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</si>
  <si>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</si>
  <si>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</si>
  <si>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</si>
  <si>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</si>
  <si>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</si>
  <si>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</si>
  <si>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</si>
  <si>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</si>
  <si>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</si>
  <si>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</si>
  <si>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</si>
  <si>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</si>
  <si>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</si>
  <si>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</si>
  <si>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</si>
  <si>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</si>
  <si>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</si>
  <si>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</si>
  <si>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</si>
  <si>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</si>
  <si>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</si>
  <si>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</si>
  <si>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</si>
  <si>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</si>
  <si>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</si>
  <si>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</si>
  <si>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</si>
  <si>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</si>
  <si>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</si>
  <si>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</si>
  <si>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</si>
  <si>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</si>
  <si>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</si>
  <si>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</si>
  <si>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</si>
  <si>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</si>
  <si>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</si>
  <si>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</si>
  <si>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</si>
  <si>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</si>
  <si>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</si>
  <si>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</si>
  <si>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</si>
  <si>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</si>
  <si>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</si>
  <si>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</si>
  <si>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</si>
  <si>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</si>
  <si>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</si>
  <si>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</si>
  <si>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</si>
  <si>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</si>
  <si>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</si>
  <si>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</si>
  <si>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</si>
  <si>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</si>
  <si>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</si>
  <si>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</si>
  <si>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</si>
  <si>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</si>
  <si>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</si>
  <si>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</si>
  <si>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</si>
  <si>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</si>
  <si>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</si>
  <si>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</si>
  <si>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</si>
  <si>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</si>
  <si>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</si>
  <si>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</si>
  <si>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</si>
  <si>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</si>
  <si>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</si>
  <si>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</si>
  <si>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</si>
  <si>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</si>
  <si>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</si>
  <si>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</si>
  <si>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</si>
  <si>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</si>
  <si>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</si>
  <si>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</si>
  <si>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</si>
  <si>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</si>
  <si>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</si>
  <si>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</si>
  <si>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</si>
  <si>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</si>
  <si>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</si>
  <si>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</si>
  <si>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</si>
  <si>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</si>
  <si>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</si>
  <si>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</si>
  <si>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</si>
  <si>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</si>
  <si>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</si>
  <si>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</si>
  <si>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</si>
  <si>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</si>
  <si>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</si>
  <si>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</si>
  <si>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</si>
  <si>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</si>
  <si>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</si>
  <si>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</si>
  <si>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</si>
  <si>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</si>
  <si>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</si>
  <si>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</si>
  <si>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</si>
  <si>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</si>
  <si>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</si>
  <si>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</si>
  <si>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</si>
  <si>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</si>
  <si>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</si>
  <si>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</si>
  <si>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</si>
  <si>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</si>
  <si>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</si>
  <si>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</si>
  <si>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</si>
  <si>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</si>
  <si>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</si>
  <si>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</si>
  <si>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</si>
  <si>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</si>
  <si>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</si>
  <si>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</si>
  <si>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</si>
  <si>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</si>
  <si>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</si>
  <si>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</si>
  <si>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</si>
  <si>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</si>
  <si>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</si>
  <si>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</si>
  <si>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</si>
  <si>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</si>
  <si>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</si>
  <si>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</si>
  <si>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</si>
  <si>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</si>
  <si>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</si>
  <si>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</si>
  <si>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</si>
  <si>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</si>
  <si>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</si>
  <si>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</si>
  <si>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</si>
  <si>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</si>
  <si>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</si>
  <si>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</si>
  <si>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</si>
  <si>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</si>
  <si>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</si>
  <si>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</si>
  <si>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</si>
  <si>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</si>
  <si>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</si>
  <si>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</si>
  <si>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</si>
  <si>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</si>
  <si>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</si>
  <si>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</si>
  <si>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</si>
  <si>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</si>
  <si>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</si>
  <si>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</si>
  <si>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</si>
  <si>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</si>
  <si>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</si>
  <si>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</si>
  <si>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</si>
  <si>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</si>
  <si>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</si>
  <si>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</si>
  <si>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</si>
  <si>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</si>
  <si>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</si>
  <si>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</si>
  <si>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</si>
  <si>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</si>
  <si>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</si>
  <si>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</si>
  <si>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</si>
  <si>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</si>
  <si>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</si>
  <si>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</si>
  <si>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</si>
  <si>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</si>
  <si>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</si>
  <si>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</si>
  <si>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</si>
  <si>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</si>
  <si>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</si>
  <si>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</si>
  <si>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</si>
  <si>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</si>
  <si>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</si>
  <si>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</si>
  <si>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</si>
  <si>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</si>
  <si>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</si>
  <si>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</si>
  <si>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</si>
  <si>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</si>
  <si>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</si>
  <si>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</si>
  <si>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</si>
  <si>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</si>
  <si>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</si>
  <si>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</si>
  <si>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</si>
  <si>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</si>
  <si>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</si>
  <si>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</si>
  <si>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</si>
  <si>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</si>
  <si>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</si>
  <si>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</si>
  <si>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</si>
  <si>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</si>
  <si>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</si>
  <si>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</si>
  <si>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</si>
  <si>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</si>
  <si>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</si>
  <si>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</si>
  <si>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</si>
  <si>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</si>
  <si>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</si>
  <si>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</si>
  <si>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</si>
  <si>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</si>
  <si>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</si>
  <si>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</si>
  <si>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</si>
  <si>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</si>
  <si>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</si>
  <si>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</si>
  <si>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</si>
  <si>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</si>
  <si>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</si>
  <si>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</si>
  <si>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</si>
  <si>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</si>
  <si>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</si>
  <si>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</si>
  <si>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</si>
  <si>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</si>
  <si>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</si>
  <si>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</si>
  <si>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</si>
  <si>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</si>
  <si>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</si>
  <si>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</si>
  <si>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</si>
  <si>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</si>
  <si>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</si>
  <si>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</si>
  <si>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</si>
  <si>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</si>
  <si>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</si>
  <si>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</si>
  <si>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</si>
  <si>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</si>
  <si>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</si>
  <si>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</si>
  <si>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</si>
  <si>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</si>
  <si>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</si>
  <si>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</si>
  <si>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</si>
  <si>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</si>
  <si>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</si>
  <si>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</si>
  <si>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</si>
  <si>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</si>
  <si>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</si>
  <si>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</si>
  <si>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</si>
  <si>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</si>
  <si>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</si>
  <si>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</si>
  <si>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</si>
  <si>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</si>
  <si>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</si>
  <si>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</si>
  <si>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</si>
  <si>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</si>
  <si>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</si>
  <si>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</si>
  <si>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</si>
  <si>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</si>
  <si>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</si>
  <si>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</si>
  <si>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</si>
  <si>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</si>
  <si>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</si>
  <si>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</si>
  <si>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</si>
  <si>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</si>
  <si>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</si>
  <si>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</si>
  <si>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</si>
  <si>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</si>
  <si>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</si>
  <si>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</si>
  <si>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</si>
  <si>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</si>
  <si>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</si>
  <si>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</si>
  <si>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</si>
  <si>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</si>
  <si>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</si>
  <si>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</si>
  <si>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</si>
  <si>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</si>
  <si>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</si>
  <si>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</si>
  <si>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</si>
  <si>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</si>
  <si>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</si>
  <si>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</si>
  <si>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</si>
  <si>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</si>
  <si>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</si>
  <si>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</si>
  <si>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</si>
  <si>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</si>
  <si>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</si>
  <si>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</si>
  <si>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</si>
  <si>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</si>
  <si>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</si>
  <si>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</si>
  <si>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</si>
  <si>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</si>
  <si>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</si>
  <si>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</si>
  <si>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</si>
  <si>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</si>
  <si>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</si>
  <si>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</si>
  <si>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</si>
  <si>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</si>
  <si>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</si>
  <si>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</si>
  <si>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</si>
  <si>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</si>
  <si>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</si>
  <si>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</si>
  <si>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</si>
  <si>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</si>
  <si>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</si>
  <si>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</si>
  <si>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</si>
  <si>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</si>
  <si>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</si>
  <si>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</si>
  <si>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</si>
  <si>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</si>
  <si>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</si>
  <si>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</si>
  <si>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</si>
  <si>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</si>
  <si>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</si>
  <si>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</si>
  <si>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</si>
  <si>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</si>
  <si>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</si>
  <si>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</si>
  <si>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</si>
  <si>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</si>
  <si>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</si>
  <si>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</si>
  <si>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</si>
  <si>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</si>
  <si>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</si>
  <si>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</si>
  <si>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</si>
  <si>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</si>
  <si>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</si>
  <si>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</si>
  <si>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</si>
  <si>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</si>
  <si>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</si>
  <si>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</si>
  <si>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</si>
  <si>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</si>
  <si>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</si>
  <si>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</si>
  <si>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</si>
  <si>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</si>
  <si>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</si>
  <si>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</si>
  <si>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</si>
  <si>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</si>
  <si>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</si>
  <si>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</si>
  <si>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</si>
  <si>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</si>
  <si>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</si>
  <si>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</si>
  <si>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</si>
  <si>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</si>
  <si>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</si>
  <si>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</si>
  <si>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</si>
  <si>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</si>
  <si>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</si>
  <si>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</si>
  <si>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</si>
  <si>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</si>
  <si>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</si>
  <si>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</si>
  <si>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</si>
  <si>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</si>
  <si>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</si>
  <si>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</si>
  <si>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</si>
  <si>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</si>
  <si>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</si>
  <si>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</si>
  <si>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</si>
  <si>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</si>
  <si>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</si>
  <si>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</si>
  <si>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</si>
  <si>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</si>
  <si>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</si>
  <si>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</si>
  <si>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</si>
  <si>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</si>
  <si>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</si>
  <si>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</si>
  <si>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</si>
  <si>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</si>
  <si>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</si>
  <si>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</si>
  <si>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</si>
  <si>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</si>
  <si>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</si>
  <si>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</si>
  <si>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</si>
  <si>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</si>
  <si>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</si>
  <si>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</si>
  <si>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</si>
  <si>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</si>
  <si>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</si>
  <si>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</si>
  <si>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</si>
  <si>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</si>
  <si>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</si>
  <si>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</si>
  <si>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</si>
  <si>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</si>
  <si>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</si>
  <si>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</si>
  <si>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</si>
  <si>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</si>
  <si>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</si>
  <si>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</si>
  <si>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</si>
  <si>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</si>
  <si>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</si>
  <si>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</si>
  <si>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</si>
  <si>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</si>
  <si>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</si>
  <si>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</si>
  <si>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</si>
  <si>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</si>
  <si>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</si>
  <si>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</si>
  <si>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</si>
  <si>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</si>
  <si>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</si>
  <si>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</si>
  <si>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</si>
  <si>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</si>
  <si>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</si>
  <si>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</si>
  <si>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</si>
  <si>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</si>
  <si>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</si>
  <si>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</si>
  <si>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</si>
  <si>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</si>
  <si>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</si>
  <si>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</si>
  <si>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</si>
  <si>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</si>
  <si>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</si>
  <si>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</si>
  <si>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</si>
  <si>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</si>
  <si>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</si>
  <si>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</si>
  <si>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</si>
  <si>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</si>
  <si>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</si>
  <si>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</si>
  <si>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</si>
  <si>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</si>
  <si>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</si>
  <si>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</si>
  <si>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</si>
  <si>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</si>
  <si>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</si>
  <si>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</si>
  <si>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</si>
  <si>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</si>
  <si>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</si>
  <si>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</si>
  <si>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</si>
  <si>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</si>
  <si>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</si>
  <si>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</si>
  <si>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</si>
  <si>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</si>
  <si>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</si>
  <si>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</si>
  <si>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</si>
  <si>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</si>
  <si>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</si>
  <si>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</si>
  <si>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</si>
  <si>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</si>
  <si>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</si>
  <si>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</si>
  <si>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</si>
  <si>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</si>
  <si>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</si>
  <si>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</si>
  <si>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</si>
  <si>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</si>
  <si>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</si>
  <si>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</si>
  <si>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</si>
  <si>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</si>
  <si>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</si>
  <si>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</si>
  <si>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</si>
  <si>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</si>
  <si>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</si>
  <si>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</si>
  <si>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</si>
  <si>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</si>
  <si>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</si>
  <si>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</si>
  <si>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</si>
  <si>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</si>
  <si>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</si>
  <si>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</si>
  <si>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</si>
  <si>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</si>
  <si>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</si>
  <si>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</si>
  <si>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</si>
  <si>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</si>
  <si>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</si>
  <si>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</si>
  <si>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</si>
  <si>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</si>
  <si>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</si>
  <si>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</si>
  <si>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</si>
  <si>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</si>
  <si>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</si>
  <si>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</si>
  <si>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</si>
  <si>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</si>
  <si>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</si>
  <si>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</si>
  <si>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</si>
  <si>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</si>
  <si>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</si>
  <si>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</si>
  <si>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</si>
  <si>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</si>
  <si>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</si>
  <si>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</si>
  <si>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</si>
  <si>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</si>
  <si>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</si>
  <si>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</si>
  <si>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</si>
  <si>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</si>
  <si>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</si>
  <si>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</si>
  <si>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</si>
  <si>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</si>
  <si>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</si>
  <si>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</si>
  <si>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</si>
  <si>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</si>
  <si>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</si>
  <si>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</si>
  <si>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</si>
  <si>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</si>
  <si>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</si>
  <si>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</si>
  <si>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</si>
  <si>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</si>
  <si>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</si>
  <si>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</si>
  <si>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</si>
  <si>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</si>
  <si>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</si>
  <si>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</si>
  <si>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</si>
  <si>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</si>
  <si>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</si>
  <si>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</si>
  <si>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</si>
  <si>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</si>
  <si>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</si>
  <si>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</si>
  <si>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</si>
  <si>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</si>
  <si>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</si>
  <si>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</si>
  <si>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</si>
  <si>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</si>
  <si>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</si>
  <si>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</si>
  <si>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</si>
  <si>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</si>
  <si>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</si>
  <si>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</si>
  <si>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</si>
  <si>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</si>
  <si>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</si>
  <si>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</si>
  <si>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</si>
  <si>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</si>
  <si>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</si>
  <si>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</si>
  <si>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</si>
  <si>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</si>
  <si>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</si>
  <si>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</si>
  <si>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</si>
  <si>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</si>
  <si>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</si>
  <si>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</si>
  <si>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</si>
  <si>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</si>
  <si>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</si>
  <si>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</si>
  <si>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</si>
  <si>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</si>
  <si>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</si>
  <si>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</si>
  <si>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</si>
  <si>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</si>
  <si>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</si>
  <si>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</si>
  <si>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</si>
  <si>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</si>
  <si>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</si>
  <si>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</si>
  <si>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</si>
  <si>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</si>
  <si>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</si>
  <si>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</si>
  <si>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</si>
  <si>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</si>
  <si>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</si>
  <si>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</si>
  <si>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</si>
  <si>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</si>
  <si>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</si>
  <si>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</si>
  <si>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</si>
  <si>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</si>
  <si>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</si>
  <si>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</si>
  <si>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</si>
  <si>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</si>
  <si>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</si>
  <si>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</si>
  <si>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</si>
  <si>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</si>
  <si>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</si>
  <si>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</si>
  <si>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</si>
  <si>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</si>
  <si>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</si>
  <si>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</si>
  <si>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</si>
  <si>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</si>
  <si>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</si>
  <si>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</si>
  <si>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</si>
  <si>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</si>
  <si>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</si>
  <si>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</si>
  <si>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</si>
  <si>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</si>
  <si>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</si>
  <si>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</si>
  <si>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</si>
  <si>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</si>
  <si>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</si>
  <si>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</si>
  <si>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</si>
  <si>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</si>
  <si>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</si>
  <si>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</si>
  <si>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</si>
  <si>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</si>
  <si>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</si>
  <si>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</si>
  <si>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</si>
  <si>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</si>
  <si>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</si>
  <si>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</si>
  <si>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</si>
  <si>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</si>
  <si>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</si>
  <si>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</si>
  <si>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</si>
  <si>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</si>
  <si>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</si>
  <si>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</si>
  <si>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</si>
  <si>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</si>
  <si>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</si>
  <si>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</si>
  <si>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</si>
  <si>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</si>
  <si>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</si>
  <si>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</si>
  <si>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</si>
  <si>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</si>
  <si>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</si>
  <si>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</si>
  <si>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</si>
  <si>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</si>
  <si>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</si>
  <si>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</si>
  <si>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</si>
  <si>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</si>
  <si>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</si>
  <si>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</si>
  <si>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</si>
  <si>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</si>
  <si>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</si>
  <si>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</si>
  <si>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</si>
  <si>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</si>
  <si>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</si>
  <si>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</si>
  <si>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</si>
  <si>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</si>
  <si>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</si>
  <si>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</si>
  <si>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</si>
  <si>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</si>
  <si>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</si>
  <si>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</si>
  <si>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</si>
  <si>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</si>
  <si>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</si>
  <si>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</si>
  <si>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</si>
  <si>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</si>
  <si>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</si>
  <si>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</si>
  <si>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</si>
  <si>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</si>
  <si>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</si>
  <si>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</si>
  <si>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</si>
  <si>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</si>
  <si>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</si>
  <si>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</si>
  <si>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</si>
  <si>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</si>
  <si>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</si>
  <si>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</si>
  <si>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</si>
  <si>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</si>
  <si>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</si>
  <si>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</si>
  <si>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</si>
  <si>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</si>
  <si>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</si>
  <si>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</si>
  <si>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</si>
  <si>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</si>
  <si>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</si>
  <si>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</si>
  <si>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</si>
  <si>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</si>
  <si>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</si>
  <si>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</si>
  <si>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</si>
  <si>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</si>
  <si>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</si>
  <si>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</si>
  <si>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</si>
  <si>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</si>
  <si>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</si>
  <si>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</si>
  <si>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</si>
  <si>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</si>
  <si>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</si>
  <si>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</si>
  <si>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</si>
  <si>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</si>
  <si>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</si>
  <si>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</si>
  <si>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</si>
  <si>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</si>
  <si>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</si>
  <si>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</si>
  <si>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</si>
  <si>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</si>
  <si>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</si>
  <si>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</si>
  <si>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</si>
  <si>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</si>
  <si>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</si>
  <si>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</si>
  <si>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</si>
  <si>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</si>
  <si>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</si>
  <si>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</si>
  <si>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</si>
  <si>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</si>
  <si>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</si>
  <si>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</si>
  <si>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</si>
  <si>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</si>
  <si>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</si>
  <si>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</si>
  <si>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</si>
  <si>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</si>
  <si>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</si>
  <si>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</si>
  <si>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</si>
  <si>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</si>
  <si>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</si>
  <si>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</si>
  <si>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</si>
  <si>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</si>
  <si>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</si>
  <si>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</si>
  <si>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</si>
  <si>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</si>
  <si>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</si>
  <si>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</si>
  <si>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</si>
  <si>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</si>
  <si>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</si>
  <si>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</si>
  <si>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</si>
  <si>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</si>
  <si>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</si>
  <si>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</si>
  <si>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</si>
  <si>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</si>
  <si>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</si>
  <si>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</si>
  <si>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</si>
  <si>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</si>
  <si>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</si>
  <si>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</si>
  <si>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</si>
  <si>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</si>
  <si>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</si>
  <si>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</si>
  <si>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</si>
  <si>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</si>
  <si>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</si>
  <si>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</si>
  <si>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</si>
  <si>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</si>
  <si>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</si>
  <si>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</si>
  <si>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</si>
  <si>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</si>
  <si>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</si>
  <si>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</si>
  <si>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</si>
  <si>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</si>
  <si>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</si>
  <si>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</si>
  <si>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</si>
  <si>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</si>
  <si>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</si>
  <si>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</si>
  <si>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</si>
  <si>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</si>
  <si>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</si>
  <si>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</si>
  <si>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</si>
  <si>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</si>
  <si>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</si>
  <si>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</si>
  <si>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</si>
  <si>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</si>
  <si>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</si>
  <si>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</si>
  <si>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</si>
  <si>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</si>
  <si>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</si>
  <si>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</si>
  <si>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</si>
  <si>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</si>
  <si>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</si>
  <si>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</si>
  <si>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</si>
  <si>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</si>
  <si>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</si>
  <si>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</si>
  <si>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</si>
  <si>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</si>
  <si>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</si>
  <si>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</si>
  <si>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</si>
  <si>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</si>
  <si>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</si>
  <si>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</si>
  <si>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</si>
  <si>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</si>
  <si>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</si>
  <si>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</si>
  <si>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</si>
  <si>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</si>
  <si>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</si>
  <si>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</si>
  <si>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</si>
  <si>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</si>
  <si>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</si>
  <si>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</si>
  <si>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</si>
  <si>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</si>
  <si>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</si>
  <si>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</si>
  <si>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</si>
  <si>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</si>
  <si>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</si>
  <si>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</si>
  <si>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</si>
  <si>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</si>
  <si>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</si>
  <si>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</si>
  <si>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</si>
  <si>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</si>
  <si>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</si>
  <si>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</si>
  <si>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</si>
  <si>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</si>
  <si>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</si>
  <si>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</si>
  <si>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</si>
  <si>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</si>
  <si>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</si>
  <si>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</si>
  <si>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</si>
  <si>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</si>
  <si>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</si>
  <si>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</si>
  <si>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</si>
  <si>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</si>
  <si>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</si>
  <si>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</si>
  <si>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</si>
  <si>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</si>
  <si>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</si>
  <si>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</si>
  <si>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</si>
  <si>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</si>
  <si>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</si>
  <si>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</si>
  <si>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</si>
  <si>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</si>
  <si>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</si>
  <si>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</si>
  <si>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</si>
  <si>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</si>
  <si>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</si>
  <si>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</si>
  <si>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</si>
  <si>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</si>
  <si>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</si>
  <si>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</si>
  <si>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</si>
  <si>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</si>
  <si>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</si>
  <si>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</si>
  <si>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</si>
  <si>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</si>
  <si>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</si>
  <si>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</si>
  <si>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</si>
  <si>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</si>
  <si>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</si>
  <si>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</si>
  <si>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</si>
  <si>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</si>
  <si>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</si>
  <si>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</si>
  <si>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</si>
  <si>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</si>
  <si>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</si>
  <si>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</si>
  <si>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</si>
  <si>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</si>
  <si>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</si>
  <si>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</si>
  <si>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</si>
  <si>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</si>
  <si>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</si>
  <si>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</si>
  <si>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</si>
  <si>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</si>
  <si>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</si>
  <si>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</si>
  <si>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</si>
  <si>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</si>
  <si>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</si>
  <si>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</si>
  <si>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</si>
  <si>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</si>
  <si>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</si>
  <si>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</si>
  <si>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</si>
  <si>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</si>
  <si>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</si>
  <si>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</si>
  <si>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</si>
  <si>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</si>
  <si>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</si>
  <si>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</si>
  <si>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</si>
  <si>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</si>
  <si>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</si>
  <si>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</si>
  <si>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</si>
  <si>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</si>
  <si>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</si>
  <si>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</si>
  <si>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</si>
  <si>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</si>
  <si>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</si>
  <si>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</si>
  <si>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</si>
  <si>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</si>
  <si>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</si>
  <si>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</si>
  <si>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</si>
  <si>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</si>
  <si>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</si>
  <si>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</si>
  <si>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</si>
  <si>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</si>
  <si>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</si>
  <si>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</si>
  <si>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</si>
  <si>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</si>
  <si>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</si>
  <si>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</si>
  <si>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</si>
  <si>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</si>
  <si>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</si>
  <si>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</si>
  <si>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</si>
  <si>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</si>
  <si>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</si>
  <si>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</si>
  <si>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</si>
  <si>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</si>
  <si>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</si>
  <si>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</si>
  <si>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</si>
  <si>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</si>
  <si>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</si>
  <si>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</si>
  <si>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</si>
  <si>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</si>
  <si>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</si>
  <si>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</si>
  <si>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</si>
  <si>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</si>
  <si>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</si>
  <si>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</si>
  <si>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</si>
  <si>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</si>
  <si>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</si>
  <si>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</si>
  <si>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</si>
  <si>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</si>
  <si>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</si>
  <si>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</si>
  <si>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</si>
  <si>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</si>
  <si>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</si>
  <si>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</si>
  <si>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</si>
  <si>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</si>
  <si>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</si>
  <si>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</si>
  <si>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</si>
  <si>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</si>
  <si>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</si>
  <si>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</si>
  <si>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</si>
  <si>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</si>
  <si>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</si>
  <si>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</si>
  <si>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</si>
  <si>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</si>
  <si>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</si>
  <si>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</si>
  <si>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</si>
  <si>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</si>
  <si>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</si>
  <si>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</si>
  <si>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</si>
  <si>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</si>
  <si>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</si>
  <si>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</si>
  <si>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</si>
  <si>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</si>
  <si>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</si>
  <si>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</si>
  <si>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</si>
  <si>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</si>
  <si>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</si>
  <si>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</si>
  <si>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</si>
  <si>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</si>
  <si>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</si>
  <si>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</si>
  <si>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</si>
  <si>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</si>
  <si>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</si>
  <si>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</si>
  <si>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</si>
  <si>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</si>
  <si>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</si>
  <si>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</si>
  <si>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</si>
  <si>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</si>
  <si>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</si>
  <si>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</si>
  <si>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</si>
  <si>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</si>
  <si>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</si>
  <si>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</si>
  <si>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</si>
  <si>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</si>
  <si>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</si>
  <si>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</si>
  <si>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</si>
  <si>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</si>
  <si>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</si>
  <si>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</si>
  <si>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</si>
  <si>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</si>
  <si>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</si>
  <si>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</si>
  <si>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</si>
  <si>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</si>
  <si>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</si>
  <si>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</si>
  <si>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</si>
  <si>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</si>
  <si>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</si>
  <si>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</si>
  <si>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</si>
  <si>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</si>
  <si>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</si>
  <si>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</si>
  <si>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</si>
  <si>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</si>
  <si>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</si>
  <si>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</si>
  <si>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</si>
  <si>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</si>
  <si>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</si>
  <si>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</si>
  <si>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</si>
  <si>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</si>
  <si>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</si>
  <si>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</si>
  <si>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</si>
  <si>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</si>
  <si>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</si>
  <si>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</si>
  <si>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</si>
  <si>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</si>
  <si>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</si>
  <si>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</si>
  <si>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</si>
  <si>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</si>
  <si>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</si>
  <si>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</si>
  <si>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</si>
  <si>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</si>
  <si>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</si>
  <si>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</si>
  <si>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</si>
  <si>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</si>
  <si>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</si>
  <si>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</si>
  <si>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</si>
  <si>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</si>
  <si>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</si>
  <si>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</si>
  <si>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</si>
  <si>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</si>
  <si>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</si>
  <si>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</si>
  <si>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</si>
  <si>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</si>
  <si>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</si>
  <si>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</si>
  <si>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</si>
  <si>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</si>
  <si>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</si>
  <si>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</si>
  <si>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</si>
  <si>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</si>
  <si>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</si>
  <si>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</si>
  <si>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</si>
  <si>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</si>
  <si>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</si>
  <si>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</si>
  <si>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</si>
  <si>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</si>
  <si>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</si>
  <si>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</si>
  <si>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</si>
  <si>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</si>
  <si>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</si>
  <si>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</si>
  <si>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</si>
  <si>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</si>
  <si>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</si>
  <si>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</si>
  <si>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</si>
  <si>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</si>
  <si>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</si>
  <si>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</si>
  <si>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</si>
  <si>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</si>
  <si>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</si>
  <si>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</si>
  <si>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</si>
  <si>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</si>
  <si>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</si>
  <si>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</si>
  <si>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</si>
  <si>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</si>
  <si>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</si>
  <si>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</si>
  <si>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</si>
  <si>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</si>
  <si>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</si>
  <si>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</si>
  <si>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</si>
  <si>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</si>
  <si>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</si>
  <si>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</si>
  <si>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</si>
  <si>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</si>
  <si>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</si>
  <si>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</si>
  <si>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</si>
  <si>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</si>
  <si>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</si>
  <si>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</si>
  <si>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</si>
  <si>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</si>
  <si>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</si>
  <si>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</si>
  <si>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</si>
  <si>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</si>
  <si>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</si>
  <si>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</si>
  <si>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</si>
  <si>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</si>
  <si>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</si>
  <si>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</si>
  <si>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</si>
  <si>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</si>
  <si>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</si>
  <si>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</si>
  <si>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</si>
  <si>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</si>
  <si>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</si>
  <si>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</si>
  <si>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</si>
  <si>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</si>
  <si>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</si>
  <si>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</si>
  <si>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</si>
  <si>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</si>
  <si>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</si>
  <si>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</si>
  <si>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</si>
  <si>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</si>
  <si>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</si>
  <si>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</si>
  <si>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</si>
  <si>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</si>
  <si>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</si>
  <si>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</si>
  <si>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</si>
  <si>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</si>
  <si>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</si>
  <si>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</si>
  <si>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</si>
  <si>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</si>
  <si>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</si>
  <si>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</si>
  <si>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</si>
  <si>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</si>
  <si>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</si>
  <si>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</si>
  <si>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</si>
  <si>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</si>
  <si>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</si>
  <si>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</si>
  <si>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</si>
  <si>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</si>
  <si>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</si>
  <si>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</si>
  <si>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</si>
  <si>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</si>
  <si>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</si>
  <si>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</si>
  <si>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</si>
  <si>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</si>
  <si>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</si>
  <si>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</si>
  <si>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</si>
  <si>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</si>
  <si>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</si>
  <si>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</si>
  <si>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</si>
  <si>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</si>
  <si>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</si>
  <si>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</si>
  <si>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</si>
  <si>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</si>
  <si>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</si>
  <si>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</si>
  <si>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</si>
  <si>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</si>
  <si>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</si>
  <si>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</si>
  <si>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</si>
  <si>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</si>
  <si>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</si>
  <si>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</si>
  <si>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</si>
  <si>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</si>
  <si>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</si>
  <si>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</si>
  <si>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</si>
  <si>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</si>
  <si>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</si>
  <si>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</si>
  <si>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</si>
  <si>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</si>
  <si>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</si>
  <si>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</si>
  <si>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</si>
  <si>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</si>
  <si>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</si>
  <si>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</si>
  <si>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</si>
  <si>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</si>
  <si>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</si>
  <si>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</si>
  <si>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</si>
  <si>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</si>
  <si>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</si>
  <si>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</si>
  <si>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</si>
  <si>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</si>
  <si>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</si>
  <si>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</si>
  <si>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</si>
  <si>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</si>
  <si>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</si>
  <si>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</si>
  <si>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</si>
  <si>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</si>
  <si>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</si>
  <si>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</si>
  <si>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</si>
  <si>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</si>
  <si>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</si>
  <si>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</si>
  <si>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</si>
  <si>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</si>
  <si>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</si>
  <si>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</si>
  <si>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</si>
  <si>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</si>
  <si>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</si>
  <si>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</si>
  <si>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</si>
  <si>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</si>
  <si>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</si>
  <si>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</si>
  <si>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</si>
  <si>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</si>
  <si>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</si>
  <si>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</si>
  <si>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</si>
  <si>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</si>
  <si>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</si>
  <si>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</si>
  <si>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</si>
  <si>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</si>
  <si>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</si>
  <si>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</si>
  <si>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</si>
  <si>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</si>
  <si>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</si>
  <si>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</si>
  <si>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</si>
  <si>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</si>
  <si>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</si>
  <si>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</si>
  <si>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</si>
  <si>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</si>
  <si>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</si>
  <si>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</si>
  <si>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</si>
  <si>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</si>
  <si>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</si>
  <si>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</si>
  <si>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</si>
  <si>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</si>
  <si>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</si>
  <si>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</si>
  <si>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</si>
  <si>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</si>
  <si>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</si>
  <si>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</si>
  <si>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</si>
  <si>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</si>
  <si>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</si>
  <si>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</si>
  <si>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</si>
  <si>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</si>
  <si>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</si>
  <si>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</si>
  <si>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</si>
  <si>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</si>
  <si>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</si>
  <si>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</si>
  <si>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</si>
  <si>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</si>
  <si>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</si>
  <si>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</si>
  <si>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</si>
  <si>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</si>
  <si>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</si>
  <si>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</si>
  <si>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</si>
  <si>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</si>
  <si>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</si>
  <si>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</si>
  <si>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</si>
  <si>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</si>
  <si>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</si>
  <si>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</si>
  <si>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</si>
  <si>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</si>
  <si>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</si>
  <si>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</si>
  <si>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</si>
  <si>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</si>
  <si>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</si>
  <si>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</si>
  <si>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</si>
  <si>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</si>
  <si>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</si>
  <si>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</si>
  <si>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</si>
  <si>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</si>
  <si>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</si>
  <si>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</si>
  <si>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</si>
  <si>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</si>
  <si>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</si>
  <si>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</si>
  <si>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</si>
  <si>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</si>
  <si>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</si>
  <si>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</si>
  <si>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</si>
  <si>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</si>
  <si>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</si>
  <si>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</si>
  <si>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</si>
  <si>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</si>
  <si>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</si>
  <si>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</si>
  <si>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</si>
  <si>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</si>
  <si>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</si>
  <si>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</si>
  <si>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</si>
  <si>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</si>
  <si>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</si>
  <si>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</si>
  <si>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</si>
  <si>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</si>
  <si>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</si>
  <si>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</si>
  <si>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</si>
  <si>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</si>
  <si>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</si>
  <si>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</si>
  <si>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</si>
  <si>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</si>
  <si>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</si>
  <si>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</si>
  <si>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</si>
  <si>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</si>
  <si>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</si>
  <si>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</si>
  <si>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</si>
  <si>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</si>
  <si>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</si>
  <si>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</si>
  <si>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</si>
  <si>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</si>
  <si>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</si>
  <si>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</si>
  <si>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</si>
  <si>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</si>
  <si>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</si>
  <si>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</si>
  <si>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</si>
  <si>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</si>
  <si>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</si>
  <si>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</si>
  <si>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</si>
  <si>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</si>
  <si>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</si>
  <si>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</si>
  <si>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</si>
  <si>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</si>
  <si>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</si>
  <si>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</si>
  <si>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</si>
  <si>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</si>
  <si>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</si>
  <si>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</si>
  <si>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</si>
  <si>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</si>
  <si>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</si>
  <si>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</si>
  <si>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</si>
  <si>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</si>
  <si>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</si>
  <si>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</si>
  <si>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</si>
  <si>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</si>
  <si>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</si>
  <si>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</si>
  <si>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</si>
  <si>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</si>
  <si>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</si>
  <si>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</si>
  <si>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</si>
  <si>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</si>
  <si>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</si>
  <si>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</si>
  <si>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</si>
  <si>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</si>
  <si>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</si>
  <si>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</si>
  <si>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</si>
  <si>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</si>
  <si>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</si>
  <si>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</si>
  <si>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</si>
  <si>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</si>
  <si>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</si>
  <si>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</si>
  <si>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</si>
  <si>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</si>
  <si>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</si>
  <si>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</si>
  <si>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</si>
  <si>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</si>
  <si>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</si>
  <si>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</si>
  <si>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</si>
  <si>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</si>
  <si>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</si>
  <si>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</si>
  <si>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</si>
  <si>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</si>
  <si>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</si>
  <si>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</si>
  <si>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</si>
  <si>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</si>
  <si>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</si>
  <si>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</si>
  <si>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</si>
  <si>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</si>
  <si>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</si>
  <si>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</si>
  <si>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</si>
  <si>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</si>
  <si>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</si>
  <si>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</si>
  <si>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</si>
  <si>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</si>
  <si>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</si>
  <si>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</si>
  <si>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</si>
  <si>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</si>
  <si>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</si>
  <si>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</si>
  <si>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</si>
  <si>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</si>
  <si>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</si>
  <si>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</si>
  <si>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</si>
  <si>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</si>
  <si>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</si>
  <si>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</si>
  <si>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</si>
  <si>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</si>
  <si>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</si>
  <si>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</si>
  <si>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</si>
  <si>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</si>
  <si>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</si>
  <si>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</si>
  <si>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</si>
  <si>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</si>
  <si>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</si>
  <si>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</si>
  <si>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</si>
  <si>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</si>
  <si>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</si>
  <si>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</si>
  <si>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</si>
  <si>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</si>
  <si>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</si>
  <si>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</si>
  <si>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</si>
  <si>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</si>
  <si>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</si>
  <si>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</si>
  <si>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</si>
  <si>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</si>
  <si>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</si>
  <si>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</si>
  <si>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</si>
  <si>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</si>
  <si>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</si>
  <si>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</si>
  <si>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</si>
  <si>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</si>
  <si>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</si>
  <si>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</si>
  <si>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</si>
  <si>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</si>
  <si>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</si>
  <si>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</si>
  <si>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</si>
  <si>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</si>
  <si>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</si>
  <si>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</si>
  <si>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</si>
  <si>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</si>
  <si>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</si>
  <si>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</si>
  <si>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</si>
  <si>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</si>
  <si>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</si>
  <si>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</si>
  <si>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</si>
  <si>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</si>
  <si>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</si>
  <si>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</si>
  <si>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</si>
  <si>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</si>
  <si>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</si>
  <si>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</si>
  <si>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</si>
  <si>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</si>
  <si>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</si>
  <si>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</si>
  <si>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</si>
  <si>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</si>
  <si>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</si>
  <si>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</si>
  <si>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</si>
  <si>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</si>
  <si>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</si>
  <si>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</si>
  <si>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</si>
  <si>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</si>
  <si>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</si>
  <si>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</si>
  <si>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</si>
  <si>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</si>
  <si>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</si>
  <si>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</si>
  <si>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</si>
  <si>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</si>
  <si>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</si>
  <si>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</si>
  <si>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</si>
  <si>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</si>
  <si>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</si>
  <si>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</si>
  <si>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</si>
  <si>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</si>
  <si>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</si>
  <si>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</si>
  <si>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</si>
  <si>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</si>
  <si>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</si>
  <si>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</si>
  <si>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</si>
  <si>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</si>
  <si>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</si>
  <si>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</si>
  <si>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</si>
  <si>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</si>
  <si>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</si>
  <si>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</si>
  <si>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</si>
  <si>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</si>
  <si>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</si>
  <si>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</si>
  <si>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</si>
  <si>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</si>
  <si>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</si>
  <si>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</si>
  <si>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</si>
  <si>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</si>
  <si>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</si>
  <si>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</si>
  <si>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</si>
  <si>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</si>
  <si>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</si>
  <si>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</si>
  <si>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</si>
  <si>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</si>
  <si>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</si>
  <si>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</si>
  <si>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</si>
  <si>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</si>
  <si>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</si>
  <si>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</si>
  <si>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</si>
  <si>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</si>
  <si>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</si>
  <si>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</si>
  <si>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</si>
  <si>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</si>
  <si>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</si>
  <si>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</si>
  <si>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</si>
  <si>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</si>
  <si>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</si>
  <si>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</si>
  <si>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</si>
  <si>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</si>
  <si>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</si>
  <si>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</si>
  <si>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</si>
  <si>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</si>
  <si>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</si>
  <si>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</si>
  <si>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</si>
  <si>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</si>
  <si>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</si>
  <si>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</si>
  <si>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</si>
  <si>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</si>
  <si>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</si>
  <si>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</si>
  <si>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</si>
  <si>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</si>
  <si>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</si>
  <si>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</si>
  <si>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</si>
  <si>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</si>
  <si>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</si>
  <si>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</si>
  <si>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</si>
  <si>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</si>
  <si>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</si>
  <si>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</si>
  <si>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</si>
  <si>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</si>
  <si>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</si>
  <si>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</si>
  <si>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</si>
  <si>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</si>
  <si>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</si>
  <si>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</si>
  <si>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</si>
  <si>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</si>
  <si>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</si>
  <si>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</si>
  <si>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</si>
  <si>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</si>
  <si>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</si>
  <si>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</si>
  <si>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</si>
  <si>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</si>
  <si>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</si>
  <si>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</si>
  <si>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</si>
  <si>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</si>
  <si>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</si>
  <si>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</si>
  <si>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</si>
  <si>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</si>
  <si>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</si>
  <si>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</si>
  <si>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</si>
  <si>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</si>
  <si>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</si>
  <si>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</si>
  <si>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</si>
  <si>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</si>
  <si>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</si>
  <si>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</si>
  <si>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</si>
  <si>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</si>
  <si>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</si>
  <si>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</si>
  <si>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</si>
  <si>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</si>
  <si>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</si>
  <si>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</si>
  <si>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</si>
  <si>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</si>
  <si>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</si>
  <si>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</si>
  <si>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</si>
  <si>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</si>
  <si>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</si>
  <si>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</si>
  <si>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</si>
  <si>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</si>
  <si>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</si>
  <si>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</si>
  <si>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</si>
  <si>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</si>
  <si>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</si>
  <si>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</si>
  <si>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</si>
  <si>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</si>
  <si>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</si>
  <si>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</si>
  <si>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</si>
  <si>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</si>
  <si>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</si>
  <si>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</si>
  <si>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</si>
  <si>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</si>
  <si>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</si>
  <si>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</si>
  <si>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</si>
  <si>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</si>
  <si>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</si>
  <si>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</si>
  <si>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</si>
  <si>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</si>
  <si>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</si>
  <si>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</si>
  <si>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</si>
  <si>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</si>
  <si>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</si>
  <si>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</si>
  <si>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</si>
  <si>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</si>
  <si>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</si>
  <si>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</si>
  <si>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</si>
  <si>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</si>
  <si>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</si>
  <si>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</si>
  <si>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</si>
  <si>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</si>
  <si>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</si>
  <si>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</si>
  <si>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</si>
  <si>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</si>
  <si>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</si>
  <si>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</si>
  <si>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</si>
  <si>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</si>
  <si>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</si>
  <si>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</si>
  <si>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</si>
  <si>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</si>
  <si>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</si>
  <si>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</si>
  <si>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</si>
  <si>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</si>
  <si>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</si>
  <si>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</si>
  <si>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</si>
  <si>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</si>
  <si>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</si>
  <si>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</si>
  <si>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</si>
  <si>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</si>
  <si>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</si>
  <si>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</si>
  <si>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</si>
  <si>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</si>
  <si>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</si>
  <si>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</si>
  <si>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</si>
  <si>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</si>
  <si>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</si>
  <si>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</si>
  <si>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</si>
  <si>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</si>
  <si>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</si>
  <si>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</si>
  <si>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</si>
  <si>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</si>
  <si>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</si>
  <si>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</si>
  <si>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</si>
  <si>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</si>
  <si>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</si>
  <si>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</si>
  <si>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</si>
  <si>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</si>
  <si>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</si>
  <si>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</si>
  <si>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</si>
  <si>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</si>
  <si>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</si>
  <si>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</si>
  <si>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</si>
  <si>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</si>
  <si>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</si>
  <si>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</si>
  <si>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</si>
  <si>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</si>
  <si>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</si>
  <si>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</si>
  <si>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</si>
  <si>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</si>
  <si>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</si>
  <si>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</si>
  <si>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</si>
  <si>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</si>
  <si>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</si>
  <si>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</si>
  <si>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</si>
  <si>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</si>
  <si>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</si>
  <si>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</si>
  <si>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</si>
  <si>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</si>
  <si>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</si>
  <si>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</si>
  <si>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</si>
  <si>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</si>
  <si>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</si>
  <si>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</si>
  <si>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</si>
  <si>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</si>
  <si>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</si>
  <si>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</si>
  <si>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</si>
  <si>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</si>
  <si>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</si>
  <si>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</si>
  <si>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</si>
  <si>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</si>
  <si>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</si>
  <si>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</si>
  <si>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</si>
  <si>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</si>
  <si>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</si>
  <si>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</si>
  <si>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</si>
  <si>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</si>
  <si>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</si>
  <si>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</si>
  <si>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</si>
  <si>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</si>
  <si>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</si>
  <si>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</si>
  <si>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</si>
  <si>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</si>
  <si>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</si>
  <si>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</si>
  <si>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</si>
  <si>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</si>
  <si>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</si>
  <si>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</si>
  <si>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</si>
  <si>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</si>
  <si>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</si>
  <si>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</si>
  <si>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</si>
  <si>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</si>
  <si>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</si>
  <si>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</si>
  <si>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</si>
  <si>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</si>
  <si>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</si>
  <si>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</si>
  <si>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</si>
  <si>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</si>
  <si>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</si>
  <si>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</si>
  <si>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</si>
  <si>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</si>
  <si>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</si>
  <si>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</si>
  <si>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</si>
  <si>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</si>
  <si>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</si>
  <si>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</si>
  <si>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</si>
  <si>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</si>
  <si>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</si>
  <si>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</si>
  <si>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</si>
  <si>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</si>
  <si>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</si>
  <si>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</si>
  <si>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</si>
  <si>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</si>
  <si>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</si>
  <si>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</si>
  <si>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</si>
  <si>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</si>
  <si>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</si>
  <si>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</si>
  <si>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</si>
  <si>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</si>
  <si>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</si>
  <si>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</si>
  <si>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</si>
  <si>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</si>
  <si>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</si>
  <si>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</si>
  <si>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</si>
  <si>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</si>
  <si>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</si>
  <si>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</si>
  <si>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</si>
  <si>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</si>
  <si>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</si>
  <si>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</si>
  <si>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</si>
  <si>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</si>
  <si>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</si>
  <si>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</si>
  <si>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</si>
  <si>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</si>
  <si>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</si>
  <si>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</si>
  <si>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</si>
  <si>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</si>
  <si>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</si>
  <si>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</si>
  <si>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</si>
  <si>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</si>
  <si>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</si>
  <si>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</si>
  <si>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</si>
  <si>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</si>
  <si>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</si>
  <si>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</si>
  <si>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</si>
  <si>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</si>
  <si>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</si>
  <si>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</si>
  <si>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</si>
  <si>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</si>
  <si>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</si>
  <si>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</si>
  <si>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</si>
  <si>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</si>
  <si>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</si>
  <si>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</si>
  <si>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</si>
  <si>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</si>
  <si>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</si>
  <si>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</si>
  <si>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</si>
  <si>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</si>
  <si>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</si>
  <si>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</si>
  <si>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</si>
  <si>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</si>
  <si>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</si>
  <si>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</si>
  <si>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</si>
  <si>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</si>
  <si>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</si>
  <si>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</si>
  <si>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</si>
  <si>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</si>
  <si>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</si>
  <si>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</si>
  <si>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</si>
  <si>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</si>
  <si>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</si>
  <si>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</si>
  <si>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</si>
  <si>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</si>
  <si>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</si>
  <si>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</si>
  <si>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</si>
  <si>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</si>
  <si>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</si>
  <si>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</si>
  <si>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</si>
  <si>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</si>
  <si>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</si>
  <si>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</si>
  <si>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</si>
  <si>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</si>
  <si>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</si>
  <si>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</si>
  <si>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</si>
  <si>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</si>
  <si>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</si>
  <si>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</si>
  <si>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</si>
  <si>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</si>
  <si>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</si>
  <si>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</si>
  <si>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</si>
  <si>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</si>
  <si>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</si>
  <si>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</si>
  <si>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</si>
  <si>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</si>
  <si>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</si>
  <si>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</si>
  <si>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</si>
  <si>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</si>
  <si>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</si>
  <si>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</si>
  <si>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</si>
  <si>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</si>
  <si>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</si>
  <si>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</si>
  <si>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</si>
  <si>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</si>
  <si>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</si>
  <si>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</si>
  <si>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</si>
  <si>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</si>
  <si>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</si>
  <si>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</si>
  <si>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</si>
  <si>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</si>
  <si>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</si>
  <si>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</si>
  <si>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</si>
  <si>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</si>
  <si>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</si>
  <si>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</si>
  <si>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</si>
  <si>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</si>
  <si>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</si>
  <si>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</si>
  <si>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</si>
  <si>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</si>
  <si>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</si>
  <si>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</si>
  <si>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</si>
  <si>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</si>
  <si>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</si>
  <si>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</si>
  <si>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</si>
  <si>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</si>
  <si>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</si>
  <si>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</si>
  <si>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</si>
  <si>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</si>
  <si>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</si>
  <si>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</si>
  <si>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</si>
  <si>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</si>
  <si>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</si>
  <si>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</si>
  <si>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</si>
  <si>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</si>
  <si>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</si>
  <si>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</si>
  <si>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</si>
  <si>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</si>
  <si>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</si>
  <si>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</si>
  <si>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</si>
  <si>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</si>
  <si>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</si>
  <si>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</si>
  <si>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</si>
  <si>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</si>
  <si>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</si>
  <si>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</si>
  <si>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</si>
  <si>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</si>
  <si>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</si>
  <si>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</si>
  <si>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</si>
  <si>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</si>
  <si>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</si>
  <si>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</si>
  <si>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</si>
  <si>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</si>
  <si>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</si>
  <si>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</si>
  <si>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</si>
  <si>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</si>
  <si>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</si>
  <si>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</si>
  <si>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</si>
  <si>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</si>
  <si>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</si>
  <si>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</si>
  <si>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</si>
  <si>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</si>
  <si>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</si>
  <si>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</si>
  <si>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</si>
  <si>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</si>
  <si>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</si>
  <si>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</si>
  <si>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</si>
  <si>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</si>
  <si>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</si>
  <si>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</si>
  <si>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</si>
  <si>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</si>
  <si>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</si>
  <si>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</si>
  <si>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</si>
  <si>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</si>
  <si>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</si>
  <si>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</si>
  <si>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</si>
  <si>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</si>
  <si>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</si>
  <si>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</si>
  <si>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</si>
  <si>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</si>
  <si>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</si>
  <si>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</si>
  <si>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</si>
  <si>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</si>
  <si>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</si>
  <si>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</si>
  <si>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</si>
  <si>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</si>
  <si>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</si>
  <si>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</si>
  <si>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</si>
  <si>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</si>
  <si>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</si>
  <si>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</si>
  <si>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</si>
  <si>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</si>
  <si>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</si>
  <si>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</si>
  <si>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</si>
  <si>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</si>
  <si>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</si>
  <si>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</si>
  <si>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</si>
  <si>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</si>
  <si>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</si>
  <si>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</si>
  <si>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</si>
  <si>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</si>
  <si>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</si>
  <si>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</si>
  <si>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</si>
  <si>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</si>
  <si>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</si>
  <si>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</si>
  <si>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</si>
  <si>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</si>
  <si>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</si>
  <si>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</si>
  <si>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</si>
  <si>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</si>
  <si>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</si>
  <si>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</si>
  <si>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</si>
  <si>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</si>
  <si>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</si>
  <si>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</si>
  <si>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</si>
  <si>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</si>
  <si>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</si>
  <si>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</si>
  <si>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</si>
  <si>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</si>
  <si>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</si>
  <si>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</si>
  <si>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</si>
  <si>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</si>
  <si>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</si>
  <si>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</si>
  <si>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</si>
  <si>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</si>
  <si>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</si>
  <si>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</si>
  <si>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</si>
  <si>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</si>
  <si>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</si>
  <si>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</si>
  <si>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</si>
  <si>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</si>
  <si>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</si>
  <si>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</si>
  <si>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</si>
  <si>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</si>
  <si>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</si>
  <si>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</si>
  <si>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</si>
  <si>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</si>
  <si>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</si>
  <si>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</si>
  <si>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</si>
  <si>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</si>
  <si>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</si>
  <si>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</si>
  <si>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</si>
  <si>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</si>
  <si>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</si>
  <si>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</si>
  <si>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</si>
  <si>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</si>
  <si>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</si>
  <si>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</si>
  <si>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</si>
  <si>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</si>
  <si>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</si>
  <si>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</si>
  <si>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</si>
  <si>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</si>
  <si>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</si>
  <si>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</si>
  <si>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</si>
  <si>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</si>
  <si>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</si>
  <si>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</si>
  <si>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</si>
  <si>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</si>
  <si>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</si>
  <si>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</si>
  <si>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</si>
  <si>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</si>
  <si>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</si>
  <si>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</si>
  <si>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</si>
  <si>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</si>
  <si>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</si>
  <si>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</si>
  <si>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</si>
  <si>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</si>
  <si>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</si>
  <si>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</si>
  <si>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</si>
  <si>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</si>
  <si>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</si>
  <si>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</si>
  <si>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</si>
  <si>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</si>
  <si>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</si>
  <si>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</si>
  <si>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</si>
  <si>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</si>
  <si>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</si>
  <si>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</si>
  <si>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</si>
  <si>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</si>
  <si>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</si>
  <si>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</si>
  <si>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</si>
  <si>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</si>
  <si>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</si>
  <si>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</si>
  <si>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</si>
  <si>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</si>
  <si>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</si>
  <si>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</si>
  <si>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</si>
  <si>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</si>
  <si>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</si>
  <si>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</si>
  <si>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</si>
  <si>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</si>
  <si>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</si>
  <si>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</si>
  <si>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</si>
  <si>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</si>
  <si>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</si>
  <si>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</si>
  <si>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</si>
  <si>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</si>
  <si>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</si>
  <si>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</si>
  <si>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</si>
  <si>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</si>
  <si>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</si>
  <si>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</si>
  <si>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</si>
  <si>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</si>
  <si>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</si>
  <si>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</si>
  <si>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</si>
  <si>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</si>
  <si>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</si>
  <si>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</si>
  <si>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</si>
  <si>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</si>
  <si>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</si>
  <si>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</si>
  <si>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</si>
  <si>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</si>
  <si>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</si>
  <si>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</si>
  <si>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</si>
  <si>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</si>
  <si>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</si>
  <si>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</si>
  <si>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</si>
  <si>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</si>
  <si>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</si>
  <si>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</si>
  <si>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</si>
  <si>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</si>
  <si>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</si>
  <si>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</si>
  <si>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</si>
  <si>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</si>
  <si>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</si>
  <si>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</si>
  <si>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</si>
  <si>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</si>
  <si>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</si>
  <si>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</si>
  <si>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</si>
  <si>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</si>
  <si>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</si>
  <si>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</si>
  <si>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</si>
  <si>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</si>
  <si>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</si>
  <si>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</si>
  <si>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</si>
  <si>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</si>
  <si>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</si>
  <si>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</si>
  <si>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</si>
  <si>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</si>
  <si>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</si>
  <si>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</si>
  <si>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</si>
  <si>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</si>
  <si>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</si>
  <si>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</si>
  <si>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</si>
  <si>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</si>
  <si>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</si>
  <si>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</si>
  <si>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</si>
  <si>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</si>
  <si>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</si>
  <si>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</si>
  <si>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</si>
  <si>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</si>
  <si>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</si>
  <si>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</si>
  <si>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</si>
  <si>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</si>
  <si>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</si>
  <si>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</si>
  <si>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</si>
  <si>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</si>
  <si>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</si>
  <si>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</si>
  <si>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</si>
  <si>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</si>
  <si>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</si>
  <si>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</si>
  <si>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</si>
  <si>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</si>
  <si>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</si>
  <si>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</si>
  <si>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</si>
  <si>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</si>
  <si>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</si>
  <si>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</si>
  <si>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</si>
  <si>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</si>
  <si>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</si>
  <si>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</si>
  <si>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</si>
  <si>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</si>
  <si>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</si>
  <si>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</si>
  <si>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</si>
  <si>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</si>
  <si>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</si>
  <si>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</si>
  <si>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</si>
  <si>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</si>
  <si>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</si>
  <si>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</si>
  <si>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</si>
  <si>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</si>
  <si>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</si>
  <si>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</si>
  <si>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</si>
  <si>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</si>
  <si>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</si>
  <si>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</si>
  <si>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</si>
  <si>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</si>
  <si>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</si>
  <si>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</si>
  <si>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</si>
  <si>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</si>
  <si>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</si>
  <si>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</si>
  <si>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</si>
  <si>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</si>
  <si>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</si>
  <si>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</si>
  <si>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</si>
  <si>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</si>
  <si>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</si>
  <si>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</si>
  <si>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</si>
  <si>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</si>
  <si>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</si>
  <si>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</si>
  <si>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</si>
  <si>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</si>
  <si>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</si>
  <si>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</si>
  <si>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</si>
  <si>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</si>
  <si>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</si>
  <si>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</si>
  <si>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</si>
  <si>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</si>
  <si>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</si>
  <si>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</si>
  <si>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</si>
  <si>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</si>
  <si>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</si>
  <si>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</si>
  <si>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</si>
  <si>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</si>
  <si>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</si>
  <si>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</si>
  <si>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</si>
  <si>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</si>
  <si>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</si>
  <si>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</si>
  <si>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</si>
  <si>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</si>
  <si>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</si>
  <si>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</si>
  <si>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</si>
  <si>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</si>
  <si>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</si>
  <si>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</si>
  <si>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</si>
  <si>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</si>
  <si>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</si>
  <si>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</si>
  <si>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</si>
  <si>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</si>
  <si>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</si>
  <si>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</si>
  <si>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</si>
  <si>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</si>
  <si>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</si>
  <si>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</si>
  <si>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</si>
  <si>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</si>
  <si>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</si>
  <si>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</si>
  <si>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</si>
  <si>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</si>
  <si>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</si>
  <si>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</si>
  <si>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</si>
  <si>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</si>
  <si>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</si>
  <si>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</si>
  <si>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</si>
  <si>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</si>
  <si>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</si>
  <si>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</si>
  <si>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</si>
  <si>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</si>
  <si>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</si>
  <si>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</si>
  <si>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</si>
  <si>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</si>
  <si>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</si>
  <si>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</si>
  <si>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</si>
  <si>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</si>
  <si>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</si>
  <si>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</si>
  <si>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</si>
  <si>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</si>
  <si>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</si>
  <si>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</si>
  <si>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</si>
  <si>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</si>
  <si>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</si>
  <si>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</si>
  <si>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</si>
  <si>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</si>
  <si>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</si>
  <si>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</si>
  <si>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</si>
  <si>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</si>
  <si>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</si>
  <si>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</si>
  <si>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</si>
  <si>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</si>
  <si>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</si>
  <si>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</si>
  <si>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</si>
  <si>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</si>
  <si>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</si>
  <si>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</si>
  <si>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</si>
  <si>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</si>
  <si>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</si>
  <si>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</si>
  <si>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</si>
  <si>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</si>
  <si>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</si>
  <si>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</si>
  <si>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</si>
  <si>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</si>
  <si>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</si>
  <si>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</si>
  <si>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</si>
  <si>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</si>
  <si>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</si>
  <si>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</si>
  <si>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</si>
  <si>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</si>
  <si>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</si>
  <si>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</si>
  <si>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</si>
  <si>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</si>
  <si>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</si>
  <si>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</si>
  <si>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</si>
  <si>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</si>
  <si>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</si>
  <si>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</si>
  <si>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</si>
  <si>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</si>
  <si>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</si>
  <si>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</si>
  <si>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</si>
  <si>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</si>
  <si>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</si>
  <si>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</si>
  <si>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</si>
  <si>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</si>
  <si>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</si>
  <si>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</si>
  <si>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</si>
  <si>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</si>
  <si>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</si>
  <si>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</si>
  <si>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</si>
  <si>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</si>
  <si>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</si>
  <si>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</si>
  <si>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</si>
  <si>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</si>
  <si>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</si>
  <si>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</si>
  <si>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</si>
  <si>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</si>
  <si>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</si>
  <si>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</si>
  <si>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</si>
  <si>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</si>
  <si>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</si>
  <si>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</si>
  <si>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</si>
  <si>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</si>
  <si>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</si>
  <si>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</si>
  <si>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</si>
  <si>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</si>
  <si>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</si>
  <si>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</si>
  <si>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</si>
  <si>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</si>
  <si>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</si>
  <si>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</si>
  <si>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</si>
  <si>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</si>
  <si>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</si>
  <si>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</si>
  <si>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</si>
  <si>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</si>
  <si>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</si>
  <si>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</si>
  <si>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</si>
  <si>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</si>
  <si>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</si>
  <si>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</si>
  <si>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</si>
  <si>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</si>
  <si>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</si>
  <si>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</si>
  <si>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</si>
  <si>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</si>
  <si>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</si>
  <si>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</si>
  <si>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</si>
  <si>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</si>
  <si>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</si>
  <si>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</si>
  <si>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</si>
  <si>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</si>
  <si>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</si>
  <si>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</si>
  <si>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</si>
  <si>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</si>
  <si>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</si>
  <si>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</si>
  <si>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</si>
  <si>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</si>
  <si>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</si>
  <si>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</si>
  <si>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</si>
  <si>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</si>
  <si>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</si>
  <si>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</si>
  <si>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</si>
  <si>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</si>
  <si>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</si>
  <si>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</si>
  <si>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</si>
  <si>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</si>
  <si>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</si>
  <si>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</si>
  <si>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</si>
  <si>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</si>
  <si>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</si>
  <si>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</si>
  <si>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</si>
  <si>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</si>
  <si>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</si>
  <si>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</si>
  <si>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</si>
  <si>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</si>
  <si>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</si>
  <si>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</si>
  <si>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</si>
  <si>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</si>
  <si>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</si>
  <si>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</si>
  <si>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</si>
  <si>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</si>
  <si>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</si>
  <si>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</si>
  <si>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</si>
  <si>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</si>
  <si>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</si>
  <si>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</si>
  <si>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</si>
  <si>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</si>
  <si>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</si>
  <si>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</si>
  <si>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</si>
  <si>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</si>
  <si>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</si>
  <si>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</si>
  <si>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</si>
  <si>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</si>
  <si>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</si>
  <si>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</si>
  <si>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</si>
  <si>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</si>
  <si>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</si>
  <si>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</si>
  <si>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</si>
  <si>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</si>
  <si>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</si>
  <si>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</si>
  <si>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</si>
  <si>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</si>
  <si>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</si>
  <si>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</si>
  <si>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</si>
  <si>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</si>
  <si>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</si>
  <si>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</si>
  <si>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</si>
  <si>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</si>
  <si>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</si>
  <si>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</si>
  <si>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</si>
  <si>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</si>
  <si>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</si>
  <si>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</si>
  <si>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</si>
  <si>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</si>
  <si>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</si>
  <si>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</si>
  <si>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</si>
  <si>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</si>
  <si>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</si>
  <si>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</si>
  <si>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</si>
  <si>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</si>
  <si>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</si>
  <si>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</si>
  <si>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</si>
  <si>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</si>
  <si>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</si>
  <si>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</si>
  <si>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</si>
  <si>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</si>
  <si>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</si>
  <si>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</si>
  <si>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</si>
  <si>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</si>
  <si>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</si>
  <si>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</si>
  <si>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</si>
  <si>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</si>
  <si>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</si>
  <si>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</si>
  <si>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</si>
  <si>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</si>
  <si>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</si>
  <si>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</si>
  <si>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</si>
  <si>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</si>
  <si>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</si>
  <si>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</si>
  <si>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</si>
  <si>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</si>
  <si>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</si>
  <si>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</si>
  <si>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</si>
  <si>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</si>
  <si>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</si>
  <si>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</si>
  <si>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</si>
  <si>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</si>
  <si>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</si>
  <si>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</si>
  <si>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</si>
  <si>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</si>
  <si>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</si>
  <si>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</si>
  <si>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</si>
  <si>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</si>
  <si>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</si>
  <si>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</si>
  <si>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</si>
  <si>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</si>
  <si>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</si>
  <si>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</si>
  <si>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</si>
  <si>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</si>
  <si>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</si>
  <si>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</si>
  <si>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</si>
  <si>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</si>
  <si>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</si>
  <si>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</si>
  <si>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</si>
  <si>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</si>
  <si>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</si>
  <si>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</si>
  <si>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</si>
  <si>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</si>
  <si>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</si>
  <si>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</si>
  <si>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</si>
  <si>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</si>
  <si>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</si>
  <si>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</si>
  <si>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</si>
  <si>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</si>
  <si>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</si>
  <si>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</si>
  <si>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</si>
  <si>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</si>
  <si>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</si>
  <si>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</si>
  <si>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</si>
  <si>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</si>
  <si>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</si>
  <si>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</si>
  <si>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</si>
  <si>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</si>
  <si>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</si>
  <si>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</si>
  <si>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</si>
  <si>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</si>
  <si>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</si>
  <si>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</si>
  <si>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</si>
  <si>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</si>
  <si>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</si>
  <si>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</si>
  <si>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</si>
  <si>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</si>
  <si>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</si>
  <si>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</si>
  <si>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</si>
  <si>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</si>
  <si>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</si>
  <si>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</si>
  <si>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</si>
  <si>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</si>
  <si>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</si>
  <si>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</si>
  <si>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</si>
  <si>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</si>
  <si>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</si>
  <si>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</si>
  <si>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</si>
  <si>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</si>
  <si>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</si>
  <si>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</si>
  <si>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</si>
  <si>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</si>
  <si>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</si>
  <si>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</si>
  <si>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</si>
  <si>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</si>
  <si>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</si>
  <si>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</si>
  <si>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</si>
  <si>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</si>
  <si>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</si>
  <si>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</si>
  <si>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</si>
  <si>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</si>
  <si>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</si>
  <si>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</si>
  <si>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</si>
  <si>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</si>
  <si>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</si>
  <si>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</si>
  <si>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</si>
  <si>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</si>
  <si>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</si>
  <si>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</si>
  <si>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</si>
  <si>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</si>
  <si>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</si>
  <si>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</si>
  <si>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</si>
  <si>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</si>
  <si>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</si>
  <si>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</si>
  <si>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</si>
  <si>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</si>
  <si>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</si>
  <si>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</si>
  <si>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</si>
  <si>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</si>
  <si>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</si>
  <si>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</si>
  <si>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</si>
  <si>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</si>
  <si>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</si>
  <si>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</si>
  <si>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</si>
  <si>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</si>
  <si>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</si>
  <si>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</si>
  <si>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</si>
  <si>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</si>
  <si>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</si>
  <si>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</si>
  <si>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</si>
  <si>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</si>
  <si>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</si>
  <si>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</si>
  <si>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</si>
  <si>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</si>
  <si>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</si>
  <si>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</si>
  <si>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</si>
  <si>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</si>
  <si>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</si>
  <si>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</si>
  <si>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</si>
  <si>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</si>
  <si>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</si>
  <si>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</si>
  <si>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</si>
  <si>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</si>
  <si>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</si>
  <si>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</si>
  <si>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</si>
  <si>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</si>
  <si>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</si>
  <si>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</si>
  <si>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</si>
  <si>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</si>
  <si>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</si>
  <si>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</si>
  <si>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</si>
  <si>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</si>
  <si>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</si>
  <si>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</si>
  <si>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</si>
  <si>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</si>
  <si>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</si>
  <si>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</si>
  <si>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</si>
  <si>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</si>
  <si>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</si>
  <si>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</si>
  <si>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</si>
  <si>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</si>
  <si>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</si>
  <si>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</si>
  <si>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</si>
  <si>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</si>
  <si>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</si>
  <si>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</si>
  <si>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</si>
  <si>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</si>
  <si>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</si>
  <si>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</si>
  <si>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</si>
  <si>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</si>
  <si>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</si>
  <si>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</si>
  <si>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</si>
  <si>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</si>
  <si>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</si>
  <si>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</si>
  <si>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</si>
  <si>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</si>
  <si>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</si>
  <si>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</si>
  <si>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</si>
  <si>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</si>
  <si>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</si>
  <si>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</si>
  <si>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</si>
  <si>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</si>
  <si>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</si>
  <si>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</si>
  <si>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</si>
  <si>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</si>
  <si>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</si>
  <si>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</si>
  <si>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</si>
  <si>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</si>
  <si>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</si>
  <si>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</si>
  <si>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</si>
  <si>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</si>
  <si>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</si>
  <si>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</si>
  <si>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</si>
  <si>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</si>
  <si>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</si>
  <si>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</si>
  <si>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</si>
  <si>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</si>
  <si>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</si>
  <si>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</si>
  <si>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</si>
  <si>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</si>
  <si>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</si>
  <si>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</si>
  <si>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</si>
  <si>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</si>
  <si>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</si>
  <si>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</si>
  <si>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</si>
  <si>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</si>
  <si>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</si>
  <si>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</si>
  <si>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</si>
  <si>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</si>
  <si>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</si>
  <si>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</si>
  <si>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</si>
  <si>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</si>
  <si>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</si>
  <si>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</si>
  <si>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</si>
  <si>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</si>
  <si>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</si>
  <si>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</si>
  <si>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</si>
  <si>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</si>
  <si>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</si>
  <si>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</si>
  <si>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</si>
  <si>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</si>
  <si>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</si>
  <si>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</si>
  <si>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</si>
  <si>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</si>
  <si>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</si>
  <si>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</si>
  <si>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</si>
  <si>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</si>
  <si>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</si>
  <si>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</si>
  <si>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</si>
  <si>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</si>
  <si>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</si>
  <si>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</si>
  <si>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</si>
  <si>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</si>
  <si>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</si>
  <si>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</si>
  <si>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</si>
  <si>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</si>
  <si>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</si>
  <si>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</si>
  <si>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</si>
  <si>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</si>
  <si>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</si>
  <si>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</si>
  <si>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</si>
  <si>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</si>
  <si>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</si>
  <si>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</si>
  <si>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</si>
  <si>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</si>
  <si>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</si>
  <si>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</si>
  <si>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</si>
  <si>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</si>
  <si>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</si>
  <si>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</si>
  <si>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</si>
  <si>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</si>
  <si>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</si>
  <si>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</si>
  <si>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</si>
  <si>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</si>
  <si>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</si>
  <si>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</si>
  <si>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</si>
  <si>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</si>
  <si>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</si>
  <si>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</si>
  <si>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</si>
  <si>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</si>
  <si>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</si>
  <si>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</si>
  <si>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</si>
  <si>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</si>
  <si>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</si>
  <si>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</si>
  <si>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</si>
  <si>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</si>
  <si>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</si>
  <si>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</si>
  <si>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</si>
  <si>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</si>
  <si>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</si>
  <si>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</si>
  <si>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</si>
  <si>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</si>
  <si>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</si>
  <si>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</si>
  <si>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</si>
  <si>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</si>
  <si>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</si>
  <si>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</si>
  <si>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</si>
  <si>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</si>
  <si>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</si>
  <si>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</si>
  <si>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</si>
  <si>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</si>
  <si>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</si>
  <si>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</si>
  <si>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</si>
  <si>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</si>
  <si>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</si>
  <si>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</si>
  <si>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</si>
  <si>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</si>
  <si>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</si>
  <si>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</si>
  <si>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</si>
  <si>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</si>
  <si>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</si>
  <si>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</si>
  <si>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</si>
  <si>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</si>
  <si>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</si>
  <si>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</si>
  <si>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</si>
  <si>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</si>
  <si>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</si>
  <si>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</si>
  <si>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</si>
  <si>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</si>
  <si>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</si>
  <si>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</si>
  <si>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</si>
  <si>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</si>
  <si>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</si>
  <si>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</si>
  <si>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</si>
  <si>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</si>
  <si>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</si>
  <si>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</si>
  <si>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</si>
  <si>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</si>
  <si>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</si>
  <si>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</si>
  <si>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</si>
  <si>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</si>
  <si>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</si>
  <si>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</si>
  <si>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</si>
  <si>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</si>
  <si>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</si>
  <si>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</si>
  <si>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</si>
  <si>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</si>
  <si>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</si>
  <si>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</si>
  <si>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</si>
  <si>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</si>
  <si>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</si>
  <si>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</si>
  <si>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</si>
  <si>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</si>
  <si>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</si>
  <si>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</si>
  <si>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</si>
  <si>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</si>
  <si>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</si>
  <si>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</si>
  <si>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</si>
  <si>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</si>
  <si>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</si>
  <si>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</si>
  <si>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</si>
  <si>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</si>
  <si>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</si>
  <si>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</si>
  <si>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</si>
  <si>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</si>
  <si>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</si>
  <si>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</si>
  <si>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</si>
  <si>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</si>
  <si>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</si>
  <si>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</si>
  <si>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</si>
  <si>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</si>
  <si>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</si>
  <si>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</si>
  <si>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</si>
  <si>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</si>
  <si>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</si>
  <si>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</si>
  <si>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</si>
  <si>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</si>
  <si>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</si>
  <si>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</si>
  <si>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</si>
  <si>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</si>
  <si>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</si>
  <si>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</si>
  <si>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</si>
  <si>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</si>
  <si>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</si>
  <si>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</si>
  <si>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</si>
  <si>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</si>
  <si>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</si>
  <si>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</si>
  <si>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</si>
  <si>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</si>
  <si>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</si>
  <si>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</si>
  <si>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</si>
  <si>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</si>
  <si>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</si>
  <si>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</si>
  <si>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</si>
  <si>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</si>
  <si>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</si>
  <si>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</si>
  <si>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</si>
  <si>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</si>
  <si>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</si>
  <si>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</si>
  <si>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</si>
  <si>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</si>
  <si>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</si>
  <si>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</si>
  <si>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</si>
  <si>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</si>
  <si>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</si>
  <si>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</si>
  <si>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</si>
  <si>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</si>
  <si>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</si>
  <si>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</si>
  <si>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</si>
  <si>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</si>
  <si>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</si>
  <si>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</si>
  <si>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</si>
  <si>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</si>
  <si>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</si>
  <si>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</si>
  <si>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</si>
  <si>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</si>
  <si>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</si>
  <si>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</si>
  <si>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</si>
  <si>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</si>
  <si>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</si>
  <si>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</si>
  <si>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</si>
  <si>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</si>
  <si>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</si>
  <si>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</si>
  <si>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</si>
  <si>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</si>
  <si>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</si>
  <si>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</si>
  <si>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</si>
  <si>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</si>
  <si>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</si>
  <si>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</si>
  <si>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</si>
  <si>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</si>
  <si>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</si>
  <si>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</si>
  <si>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</si>
  <si>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</si>
  <si>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</si>
  <si>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</si>
  <si>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</si>
  <si>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</si>
  <si>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</si>
  <si>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</si>
  <si>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</si>
  <si>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</si>
  <si>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</si>
  <si>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</si>
  <si>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</si>
  <si>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</si>
  <si>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</si>
  <si>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</si>
  <si>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</si>
  <si>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</si>
  <si>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</si>
  <si>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</si>
  <si>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</si>
  <si>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</si>
  <si>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</si>
  <si>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</si>
  <si>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</si>
  <si>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</si>
  <si>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</si>
  <si>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</si>
  <si>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</si>
  <si>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</si>
  <si>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</si>
  <si>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</si>
  <si>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</si>
  <si>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</si>
  <si>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</si>
  <si>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</si>
  <si>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</si>
  <si>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</si>
  <si>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</si>
  <si>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</si>
  <si>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</si>
  <si>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</si>
  <si>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</si>
  <si>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</si>
  <si>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</si>
  <si>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</si>
  <si>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</si>
  <si>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</si>
  <si>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</si>
  <si>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</si>
  <si>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</si>
  <si>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</si>
  <si>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</si>
  <si>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</si>
  <si>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</si>
  <si>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</si>
  <si>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</si>
  <si>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</si>
  <si>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</si>
  <si>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</si>
  <si>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</si>
  <si>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</si>
  <si>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</si>
  <si>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</si>
  <si>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</si>
  <si>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</si>
  <si>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</si>
  <si>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</si>
  <si>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</si>
  <si>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</si>
  <si>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</si>
  <si>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</si>
  <si>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</si>
  <si>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</si>
  <si>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</si>
  <si>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</si>
  <si>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</si>
  <si>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</si>
  <si>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</si>
  <si>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</si>
  <si>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</si>
  <si>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</si>
  <si>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</si>
  <si>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</si>
  <si>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</si>
  <si>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</si>
  <si>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</si>
  <si>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</si>
  <si>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</si>
  <si>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</si>
  <si>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</si>
  <si>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</si>
  <si>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</si>
  <si>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</si>
  <si>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</si>
  <si>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</si>
  <si>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</si>
  <si>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</si>
  <si>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</si>
  <si>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</si>
  <si>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</si>
  <si>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</si>
  <si>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</si>
  <si>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</si>
  <si>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</si>
  <si>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</si>
  <si>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</si>
  <si>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</si>
  <si>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</si>
  <si>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</si>
  <si>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</si>
  <si>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</si>
  <si>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</si>
  <si>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</si>
  <si>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</si>
  <si>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</si>
  <si>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</si>
  <si>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</si>
  <si>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</si>
  <si>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</si>
  <si>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</si>
  <si>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</si>
  <si>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</si>
  <si>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</si>
  <si>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</si>
  <si>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</si>
  <si>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</si>
  <si>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</si>
  <si>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</si>
  <si>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</si>
  <si>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</si>
  <si>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</si>
  <si>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</si>
  <si>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</si>
  <si>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</si>
  <si>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</si>
  <si>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</si>
  <si>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</si>
  <si>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</si>
  <si>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</si>
  <si>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</si>
  <si>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</si>
  <si>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</si>
  <si>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</si>
  <si>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</si>
  <si>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</si>
  <si>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</si>
  <si>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</si>
  <si>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</si>
  <si>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</si>
  <si>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</si>
  <si>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</si>
  <si>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</si>
  <si>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</si>
  <si>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</si>
  <si>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</si>
  <si>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</si>
  <si>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</si>
  <si>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</si>
  <si>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</si>
  <si>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</si>
  <si>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</si>
  <si>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</si>
  <si>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</si>
  <si>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</si>
  <si>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</si>
  <si>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</si>
  <si>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</si>
  <si>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</si>
  <si>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</si>
  <si>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</si>
  <si>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</si>
  <si>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</si>
  <si>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</si>
  <si>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</si>
  <si>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</si>
  <si>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</si>
  <si>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</si>
  <si>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</si>
  <si>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</si>
  <si>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</si>
  <si>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</si>
  <si>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</si>
  <si>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</si>
  <si>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</si>
  <si>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</si>
  <si>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</si>
  <si>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</si>
  <si>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</si>
  <si>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</si>
  <si>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</si>
  <si>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</si>
  <si>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</si>
  <si>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</si>
  <si>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</si>
  <si>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</si>
  <si>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</si>
  <si>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</si>
  <si>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</si>
  <si>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</si>
  <si>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</si>
  <si>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</si>
  <si>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</si>
  <si>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</si>
  <si>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</si>
  <si>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</si>
  <si>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</si>
  <si>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</si>
  <si>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</si>
  <si>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</si>
  <si>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</si>
  <si>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</si>
  <si>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</si>
  <si>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</si>
  <si>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</si>
  <si>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</si>
  <si>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</si>
  <si>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</si>
  <si>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</si>
  <si>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</si>
  <si>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</si>
  <si>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</si>
  <si>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</si>
  <si>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</si>
  <si>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</si>
  <si>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</si>
  <si>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</si>
  <si>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</si>
  <si>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</si>
  <si>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</si>
  <si>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</si>
  <si>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</si>
  <si>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</si>
  <si>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</si>
  <si>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</si>
  <si>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</si>
  <si>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</si>
  <si>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</si>
  <si>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</si>
  <si>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</si>
  <si>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</si>
  <si>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</si>
  <si>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</si>
  <si>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</si>
  <si>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</si>
  <si>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</si>
  <si>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</si>
  <si>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</si>
  <si>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</si>
  <si>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</si>
  <si>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</si>
  <si>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</si>
  <si>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</si>
  <si>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</si>
  <si>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</si>
  <si>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</si>
  <si>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</si>
  <si>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</si>
  <si>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</si>
  <si>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</si>
  <si>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</si>
  <si>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</si>
  <si>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</si>
  <si>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</si>
  <si>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</si>
  <si>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</si>
  <si>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</si>
  <si>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</si>
  <si>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</si>
  <si>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</si>
  <si>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</si>
  <si>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</si>
  <si>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</si>
  <si>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</si>
  <si>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</si>
  <si>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</si>
  <si>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</si>
  <si>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</si>
  <si>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</si>
  <si>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</si>
  <si>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</si>
  <si>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</si>
  <si>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</si>
  <si>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</si>
  <si>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</si>
  <si>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</si>
  <si>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</si>
  <si>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</si>
  <si>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</si>
  <si>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</si>
  <si>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</si>
  <si>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</si>
  <si>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</si>
  <si>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</si>
  <si>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</si>
  <si>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</si>
  <si>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</si>
  <si>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</si>
  <si>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</si>
  <si>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</si>
  <si>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</si>
  <si>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</si>
  <si>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</si>
  <si>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</si>
  <si>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</si>
  <si>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</si>
  <si>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</si>
  <si>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</si>
  <si>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</si>
  <si>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</si>
  <si>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</si>
  <si>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</si>
  <si>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</si>
  <si>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</si>
  <si>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</si>
  <si>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</si>
  <si>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</si>
  <si>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</si>
  <si>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</si>
  <si>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</si>
  <si>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</si>
  <si>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</si>
  <si>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</si>
  <si>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</si>
  <si>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</si>
  <si>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</si>
  <si>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</si>
  <si>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</si>
  <si>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</si>
  <si>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</si>
  <si>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</si>
  <si>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</si>
  <si>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</si>
  <si>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</si>
  <si>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</si>
  <si>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</si>
  <si>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</si>
  <si>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</si>
  <si>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</si>
  <si>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</si>
  <si>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</si>
  <si>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</si>
  <si>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</si>
  <si>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</si>
  <si>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</si>
  <si>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</si>
  <si>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</si>
  <si>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</si>
  <si>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</si>
  <si>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</si>
  <si>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</si>
  <si>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</si>
  <si>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</si>
  <si>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</si>
  <si>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</si>
  <si>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</si>
  <si>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</si>
  <si>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</si>
  <si>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</si>
  <si>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</si>
  <si>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</si>
  <si>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</si>
  <si>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</si>
  <si>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</si>
  <si>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</si>
  <si>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</si>
  <si>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</si>
  <si>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</si>
  <si>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</si>
  <si>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</si>
  <si>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</si>
  <si>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</si>
  <si>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</si>
  <si>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</si>
  <si>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</si>
  <si>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</si>
  <si>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</si>
  <si>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</si>
  <si>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</si>
  <si>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</si>
  <si>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</si>
  <si>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</si>
  <si>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</si>
  <si>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</si>
  <si>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</si>
  <si>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</si>
  <si>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</si>
  <si>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</si>
  <si>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</si>
  <si>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</si>
  <si>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</si>
  <si>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</si>
  <si>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</si>
  <si>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</si>
  <si>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</si>
  <si>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</si>
  <si>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</si>
  <si>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</si>
  <si>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</si>
  <si>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</si>
  <si>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</si>
  <si>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</si>
  <si>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</si>
  <si>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</si>
  <si>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</si>
  <si>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</si>
  <si>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</si>
  <si>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</si>
  <si>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</si>
  <si>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</si>
  <si>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</si>
  <si>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</si>
  <si>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</si>
  <si>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</si>
  <si>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</si>
  <si>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</si>
  <si>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</si>
  <si>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</si>
  <si>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</si>
  <si>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</si>
  <si>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</si>
  <si>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</si>
  <si>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</si>
  <si>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</si>
  <si>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</si>
  <si>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</si>
  <si>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</si>
  <si>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</si>
  <si>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</si>
  <si>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</si>
  <si>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</si>
  <si>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</si>
  <si>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</si>
  <si>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</si>
  <si>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</si>
  <si>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</si>
  <si>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</si>
  <si>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</si>
  <si>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</si>
  <si>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</si>
  <si>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</si>
  <si>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</si>
  <si>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</si>
  <si>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</si>
  <si>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</si>
  <si>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</si>
  <si>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</si>
  <si>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</si>
  <si>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</si>
  <si>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</si>
  <si>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</si>
  <si>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</si>
  <si>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</si>
  <si>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</si>
  <si>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</si>
  <si>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</si>
  <si>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</si>
  <si>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</si>
  <si>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</si>
  <si>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</si>
  <si>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</si>
  <si>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</si>
  <si>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</si>
  <si>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</si>
  <si>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</si>
  <si>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</si>
  <si>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</si>
  <si>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</si>
  <si>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</si>
  <si>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</si>
  <si>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</si>
  <si>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</si>
  <si>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</si>
  <si>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</si>
  <si>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</si>
  <si>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</si>
  <si>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</si>
  <si>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</si>
  <si>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</si>
  <si>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</si>
  <si>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</si>
  <si>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</si>
  <si>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</si>
  <si>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</si>
  <si>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</si>
  <si>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</si>
  <si>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</si>
  <si>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</si>
  <si>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</si>
  <si>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</si>
  <si>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</si>
  <si>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</si>
  <si>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</si>
  <si>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</si>
  <si>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</si>
  <si>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</si>
  <si>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</si>
  <si>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</si>
  <si>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</si>
  <si>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</si>
  <si>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</si>
  <si>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</si>
  <si>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</si>
  <si>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</si>
  <si>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</si>
  <si>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</si>
  <si>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</si>
  <si>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</si>
  <si>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</si>
  <si>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</si>
  <si>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</si>
  <si>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</si>
  <si>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</si>
  <si>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</si>
  <si>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</si>
  <si>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</si>
  <si>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</si>
  <si>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</si>
  <si>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</si>
  <si>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</si>
  <si>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</si>
  <si>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</si>
  <si>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</si>
  <si>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</si>
  <si>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</si>
  <si>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</si>
  <si>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</si>
  <si>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</si>
  <si>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</si>
  <si>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</si>
  <si>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</si>
  <si>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</si>
  <si>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</si>
  <si>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</si>
  <si>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</si>
  <si>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</si>
  <si>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</si>
  <si>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</si>
  <si>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</si>
  <si>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</si>
  <si>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</si>
  <si>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</si>
  <si>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</si>
  <si>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</si>
  <si>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</si>
  <si>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</si>
  <si>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</si>
  <si>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</si>
  <si>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</si>
  <si>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</si>
  <si>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</si>
  <si>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</si>
  <si>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</si>
  <si>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</si>
  <si>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</si>
  <si>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</si>
  <si>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</si>
  <si>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</si>
  <si>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</si>
  <si>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</si>
  <si>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</si>
  <si>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</si>
  <si>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</si>
  <si>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</si>
  <si>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</si>
  <si>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</si>
  <si>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</si>
  <si>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</si>
  <si>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</si>
  <si>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</si>
  <si>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</si>
  <si>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</si>
  <si>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</si>
  <si>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</si>
  <si>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</si>
  <si>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</si>
  <si>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</si>
  <si>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</si>
  <si>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</si>
  <si>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</si>
  <si>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</si>
  <si>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</si>
  <si>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</si>
  <si>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</si>
  <si>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</si>
  <si>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</si>
  <si>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</si>
  <si>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</si>
  <si>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</si>
  <si>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</si>
  <si>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</si>
  <si>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</si>
  <si>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</si>
  <si>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</si>
  <si>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</si>
  <si>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</si>
  <si>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</si>
  <si>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</si>
  <si>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</si>
  <si>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</si>
  <si>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</si>
  <si>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</si>
  <si>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</si>
  <si>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</si>
  <si>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</si>
  <si>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</si>
  <si>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</si>
  <si>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</si>
  <si>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</si>
  <si>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</si>
  <si>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</si>
  <si>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</si>
  <si>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</si>
  <si>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</si>
  <si>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</si>
  <si>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</si>
  <si>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</si>
  <si>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</si>
  <si>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</si>
  <si>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</si>
  <si>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</si>
  <si>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</si>
  <si>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</si>
  <si>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</si>
  <si>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</si>
  <si>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</si>
  <si>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</si>
  <si>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</si>
  <si>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</si>
  <si>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</si>
  <si>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</si>
  <si>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</si>
  <si>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</si>
  <si>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</si>
  <si>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</si>
  <si>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</si>
  <si>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</si>
  <si>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</si>
  <si>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</si>
  <si>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</si>
  <si>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</si>
  <si>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</si>
  <si>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</si>
  <si>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</si>
  <si>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</si>
  <si>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</si>
  <si>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</si>
  <si>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</si>
  <si>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</si>
  <si>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</si>
  <si>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</si>
  <si>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</si>
  <si>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</si>
  <si>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</si>
  <si>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</si>
  <si>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</si>
  <si>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</si>
  <si>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</si>
  <si>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</si>
  <si>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</si>
  <si>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</si>
  <si>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</si>
  <si>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</si>
  <si>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</si>
  <si>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</si>
  <si>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</si>
  <si>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</si>
  <si>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</si>
  <si>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</si>
  <si>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</si>
  <si>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</si>
  <si>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</si>
  <si>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</si>
  <si>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</si>
  <si>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</si>
  <si>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</si>
  <si>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</si>
  <si>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</si>
  <si>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</si>
  <si>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</si>
  <si>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</si>
  <si>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</si>
  <si>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</si>
  <si>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</si>
  <si>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</si>
  <si>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</si>
  <si>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</si>
  <si>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</si>
  <si>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</si>
  <si>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</si>
  <si>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</si>
  <si>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</si>
  <si>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</si>
  <si>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</si>
  <si>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</si>
  <si>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</si>
  <si>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</si>
  <si>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</si>
  <si>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</si>
  <si>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</si>
  <si>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</si>
  <si>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</si>
  <si>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</si>
  <si>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</si>
  <si>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</si>
  <si>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</si>
  <si>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</si>
  <si>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</si>
  <si>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</si>
  <si>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</si>
  <si>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</si>
  <si>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</si>
  <si>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</si>
  <si>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</si>
  <si>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</si>
  <si>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</si>
  <si>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</si>
  <si>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</si>
  <si>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</si>
  <si>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</si>
  <si>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</si>
  <si>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</si>
  <si>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</si>
  <si>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</si>
  <si>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</si>
  <si>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</si>
  <si>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</si>
  <si>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</si>
  <si>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</si>
  <si>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</si>
  <si>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</si>
  <si>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</si>
  <si>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</si>
  <si>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</si>
  <si>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</si>
  <si>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</si>
  <si>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</si>
  <si>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</si>
  <si>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</si>
  <si>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</si>
  <si>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</si>
  <si>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</si>
  <si>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</si>
  <si>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</si>
  <si>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</si>
  <si>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</si>
  <si>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</si>
  <si>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</si>
  <si>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</si>
  <si>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</si>
  <si>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</si>
  <si>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</si>
  <si>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</si>
  <si>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</si>
  <si>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</si>
  <si>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</si>
  <si>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</si>
  <si>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</si>
  <si>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</si>
  <si>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</si>
  <si>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</si>
  <si>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</si>
  <si>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</si>
  <si>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</si>
  <si>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</si>
  <si>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</si>
  <si>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</si>
  <si>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</si>
  <si>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</si>
  <si>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</si>
  <si>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</si>
  <si>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</si>
  <si>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</si>
  <si>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</si>
  <si>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</si>
  <si>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</si>
  <si>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</si>
  <si>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</si>
  <si>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</si>
  <si>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</si>
  <si>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</si>
  <si>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</si>
  <si>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</si>
  <si>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</si>
  <si>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</si>
  <si>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</si>
  <si>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</si>
  <si>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</si>
  <si>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</si>
  <si>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</si>
  <si>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</si>
  <si>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</si>
  <si>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</si>
  <si>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</si>
  <si>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</si>
  <si>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</si>
  <si>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</si>
  <si>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</si>
  <si>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</si>
  <si>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</si>
  <si>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</si>
  <si>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</si>
  <si>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</si>
  <si>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</si>
  <si>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</si>
  <si>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</si>
  <si>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</si>
  <si>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</si>
  <si>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</si>
  <si>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</si>
  <si>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</si>
  <si>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</si>
  <si>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</si>
  <si>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</si>
  <si>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</si>
  <si>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</si>
  <si>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</si>
  <si>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</si>
  <si>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</si>
  <si>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</si>
  <si>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</si>
  <si>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</si>
  <si>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</si>
  <si>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</si>
  <si>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</si>
  <si>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</si>
  <si>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</si>
  <si>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</si>
  <si>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</si>
  <si>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</si>
  <si>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</si>
  <si>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</si>
  <si>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</si>
  <si>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</si>
  <si>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</si>
  <si>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</si>
  <si>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</si>
  <si>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</si>
  <si>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</si>
  <si>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</si>
  <si>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</si>
  <si>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</si>
  <si>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</si>
  <si>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</si>
  <si>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</si>
  <si>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</si>
  <si>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</si>
  <si>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</si>
  <si>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</si>
  <si>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</si>
  <si>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</si>
  <si>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</si>
  <si>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</si>
  <si>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</si>
  <si>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</si>
  <si>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</si>
  <si>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</si>
  <si>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</si>
  <si>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</si>
  <si>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</si>
  <si>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</si>
  <si>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</si>
  <si>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</si>
  <si>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</si>
  <si>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</si>
  <si>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</si>
  <si>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</si>
  <si>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</si>
  <si>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</si>
  <si>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</si>
  <si>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</si>
  <si>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</si>
  <si>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</si>
  <si>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</si>
  <si>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</si>
  <si>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</si>
  <si>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</si>
  <si>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</si>
  <si>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</si>
  <si>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</si>
  <si>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</si>
  <si>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</si>
  <si>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</si>
  <si>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</si>
  <si>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</si>
  <si>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</si>
  <si>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</si>
  <si>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</si>
  <si>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</si>
  <si>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</si>
  <si>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</si>
  <si>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</si>
  <si>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</si>
  <si>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</si>
  <si>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</si>
  <si>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</si>
  <si>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</si>
  <si>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</si>
  <si>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</si>
  <si>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</si>
  <si>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</si>
  <si>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</si>
  <si>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</si>
  <si>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</si>
  <si>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</si>
  <si>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</si>
  <si>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</si>
  <si>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</si>
  <si>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</si>
  <si>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</si>
  <si>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</si>
  <si>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</si>
  <si>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</si>
  <si>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</si>
  <si>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</si>
  <si>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</si>
  <si>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</si>
  <si>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</si>
  <si>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</si>
  <si>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</si>
  <si>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</si>
  <si>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</si>
  <si>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</si>
  <si>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</si>
  <si>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</si>
  <si>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</si>
  <si>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</si>
  <si>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</si>
  <si>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</si>
  <si>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</si>
  <si>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</si>
  <si>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</si>
  <si>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</si>
  <si>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</si>
  <si>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</si>
  <si>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</si>
  <si>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</si>
  <si>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</si>
  <si>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</si>
  <si>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</si>
  <si>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</si>
  <si>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</si>
  <si>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</si>
  <si>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</si>
  <si>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</si>
  <si>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</si>
  <si>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</si>
  <si>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</si>
  <si>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</si>
  <si>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</si>
  <si>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</si>
  <si>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</si>
  <si>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</si>
  <si>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</si>
  <si>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</si>
  <si>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</si>
  <si>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</si>
  <si>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</si>
  <si>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</si>
  <si>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</si>
  <si>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</si>
  <si>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</si>
  <si>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</si>
  <si>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</si>
  <si>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</si>
  <si>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</si>
  <si>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</si>
  <si>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</si>
  <si>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</si>
  <si>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</si>
  <si>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</si>
  <si>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</si>
  <si>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</si>
  <si>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</si>
  <si>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</si>
  <si>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</si>
  <si>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</si>
  <si>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</si>
  <si>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</si>
  <si>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</si>
  <si>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</si>
  <si>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</si>
  <si>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</si>
  <si>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</si>
  <si>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</si>
  <si>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</si>
  <si>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</si>
  <si>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</si>
  <si>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</si>
  <si>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</si>
  <si>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</si>
  <si>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</si>
  <si>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</si>
  <si>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</si>
  <si>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</si>
  <si>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</si>
  <si>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</si>
  <si>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</si>
  <si>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</si>
  <si>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</si>
  <si>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</si>
  <si>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</si>
  <si>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</si>
  <si>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</si>
  <si>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</si>
  <si>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</si>
  <si>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</si>
  <si>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</si>
  <si>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</si>
  <si>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</si>
  <si>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</si>
  <si>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</si>
  <si>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</si>
  <si>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</si>
  <si>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</si>
  <si>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</si>
  <si>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</si>
  <si>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</si>
  <si>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</si>
  <si>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</si>
  <si>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</si>
  <si>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</si>
  <si>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</si>
  <si>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</si>
  <si>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</si>
  <si>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</si>
  <si>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</si>
  <si>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</si>
  <si>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</si>
  <si>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</si>
  <si>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</si>
  <si>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</si>
  <si>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</si>
  <si>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</si>
  <si>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</si>
  <si>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</si>
  <si>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</si>
  <si>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</si>
  <si>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</si>
  <si>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</si>
  <si>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</si>
  <si>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</si>
  <si>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</si>
  <si>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</si>
  <si>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</si>
  <si>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</si>
  <si>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</si>
  <si>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</si>
  <si>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</si>
  <si>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</si>
  <si>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</si>
  <si>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</si>
  <si>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</si>
  <si>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</si>
  <si>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</si>
  <si>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</si>
  <si>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</si>
  <si>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</si>
  <si>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</si>
  <si>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</si>
  <si>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</si>
  <si>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</si>
  <si>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</si>
  <si>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</si>
  <si>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</si>
  <si>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</si>
  <si>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</si>
  <si>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</si>
  <si>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</si>
  <si>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</si>
  <si>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</si>
  <si>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</si>
  <si>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</si>
  <si>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</si>
  <si>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</si>
  <si>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</si>
  <si>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</si>
  <si>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</si>
  <si>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</si>
  <si>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</si>
  <si>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</si>
  <si>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</si>
  <si>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</si>
  <si>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</si>
  <si>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</si>
  <si>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</si>
  <si>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</si>
  <si>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</si>
  <si>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</si>
  <si>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</si>
  <si>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</si>
  <si>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</si>
  <si>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</si>
  <si>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</si>
  <si>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</si>
  <si>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</si>
  <si>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</si>
  <si>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</si>
  <si>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</si>
  <si>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</si>
  <si>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</si>
  <si>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</si>
  <si>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</si>
  <si>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</si>
  <si>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</si>
  <si>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</si>
  <si>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</si>
  <si>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</si>
  <si>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</si>
  <si>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</si>
  <si>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</si>
  <si>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</si>
  <si>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</si>
  <si>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</si>
  <si>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</si>
  <si>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</si>
  <si>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</si>
  <si>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</si>
  <si>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</si>
  <si>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</si>
  <si>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</si>
  <si>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</si>
  <si>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</si>
  <si>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</si>
  <si>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</si>
  <si>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</si>
  <si>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</si>
  <si>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</si>
  <si>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</si>
  <si>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</si>
  <si>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</si>
  <si>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</si>
  <si>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</si>
  <si>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</si>
  <si>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</si>
  <si>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</si>
  <si>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</si>
  <si>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</si>
  <si>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</si>
  <si>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</si>
  <si>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</si>
  <si>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</si>
  <si>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</si>
  <si>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</si>
  <si>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</si>
  <si>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</si>
  <si>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</si>
  <si>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</si>
  <si>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</si>
  <si>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</si>
  <si>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</si>
  <si>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</si>
  <si>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</si>
  <si>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</si>
  <si>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</si>
  <si>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</si>
  <si>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</si>
  <si>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</si>
  <si>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</si>
  <si>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</si>
  <si>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</si>
  <si>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</si>
  <si>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</si>
  <si>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</si>
  <si>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</si>
  <si>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</si>
  <si>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</si>
  <si>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</si>
  <si>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</si>
  <si>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</si>
  <si>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</si>
  <si>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</si>
  <si>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</si>
  <si>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</si>
  <si>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</si>
  <si>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</si>
  <si>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</si>
  <si>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</si>
  <si>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</si>
  <si>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</si>
  <si>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</si>
  <si>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</si>
  <si>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</si>
  <si>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</si>
  <si>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</si>
  <si>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</si>
  <si>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</si>
  <si>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</si>
  <si>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</si>
  <si>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</si>
  <si>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</si>
  <si>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</si>
  <si>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</si>
  <si>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</si>
  <si>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</si>
  <si>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</si>
  <si>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</si>
  <si>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</si>
  <si>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</si>
  <si>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</si>
  <si>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</si>
  <si>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</si>
  <si>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</si>
  <si>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</si>
  <si>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</si>
  <si>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</si>
  <si>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</si>
  <si>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</si>
  <si>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</si>
  <si>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</si>
  <si>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</si>
  <si>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</si>
  <si>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</si>
  <si>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</si>
  <si>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</si>
  <si>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</si>
  <si>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</si>
  <si>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</si>
  <si>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</si>
  <si>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</si>
  <si>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</si>
  <si>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</si>
  <si>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</si>
  <si>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</si>
  <si>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</si>
  <si>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</si>
  <si>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</si>
  <si>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</si>
  <si>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</si>
  <si>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</si>
  <si>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</si>
  <si>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</si>
  <si>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</si>
  <si>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</si>
  <si>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</si>
  <si>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</si>
  <si>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</si>
  <si>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</si>
  <si>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</si>
  <si>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</si>
  <si>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</si>
  <si>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</si>
  <si>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</si>
  <si>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</si>
  <si>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</si>
  <si>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</si>
  <si>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</si>
  <si>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</si>
  <si>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</si>
  <si>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</si>
  <si>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</si>
  <si>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</si>
  <si>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</si>
  <si>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</si>
  <si>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</si>
  <si>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</si>
  <si>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</si>
  <si>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</si>
  <si>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</si>
  <si>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</si>
  <si>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</si>
  <si>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</si>
  <si>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</si>
  <si>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</si>
  <si>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</si>
  <si>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</si>
  <si>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</si>
  <si>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</si>
  <si>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</si>
  <si>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</si>
  <si>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</si>
  <si>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</si>
  <si>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</si>
  <si>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</si>
  <si>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</si>
  <si>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</si>
  <si>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</si>
  <si>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</si>
  <si>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</si>
  <si>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</si>
  <si>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</si>
  <si>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</si>
  <si>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</si>
  <si>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</si>
  <si>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</si>
  <si>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</si>
  <si>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</si>
  <si>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</si>
  <si>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</si>
  <si>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</si>
  <si>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</si>
  <si>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</si>
  <si>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</si>
  <si>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</si>
  <si>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</si>
  <si>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</si>
  <si>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</si>
  <si>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</si>
  <si>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</si>
  <si>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</si>
  <si>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</si>
  <si>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</si>
  <si>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</si>
  <si>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</si>
  <si>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</si>
  <si>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</si>
  <si>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</si>
  <si>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</si>
  <si>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</si>
  <si>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</si>
  <si>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</si>
  <si>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</si>
  <si>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</si>
  <si>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</si>
  <si>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</si>
  <si>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</si>
  <si>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</si>
  <si>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</si>
  <si>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</si>
  <si>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</si>
  <si>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</si>
  <si>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</si>
  <si>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</si>
  <si>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</si>
  <si>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</si>
  <si>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</si>
  <si>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</si>
  <si>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</si>
  <si>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</si>
  <si>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</si>
  <si>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</si>
  <si>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</si>
  <si>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</si>
  <si>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</si>
  <si>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</si>
  <si>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</si>
  <si>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</si>
  <si>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</si>
  <si>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</si>
  <si>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</si>
  <si>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</si>
  <si>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</si>
  <si>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</si>
  <si>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</si>
  <si>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</si>
  <si>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</si>
  <si>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</si>
  <si>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</si>
  <si>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</si>
  <si>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</si>
  <si>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</si>
  <si>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</si>
  <si>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</si>
  <si>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</si>
  <si>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</si>
  <si>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</si>
  <si>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</si>
  <si>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</si>
  <si>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</si>
  <si>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</si>
  <si>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</si>
  <si>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</si>
  <si>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</si>
  <si>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</si>
  <si>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</si>
  <si>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</si>
  <si>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</si>
  <si>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</si>
  <si>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</si>
  <si>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</si>
  <si>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</si>
  <si>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</si>
  <si>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</si>
  <si>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</si>
  <si>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</si>
  <si>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</si>
  <si>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</si>
  <si>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</si>
  <si>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</si>
  <si>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</si>
  <si>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</si>
  <si>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</si>
  <si>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</si>
  <si>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</si>
  <si>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</si>
  <si>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</si>
  <si>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</si>
  <si>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</si>
  <si>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</si>
  <si>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</si>
  <si>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</si>
  <si>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</si>
  <si>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</si>
  <si>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</si>
  <si>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</si>
  <si>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</si>
  <si>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</si>
  <si>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</si>
  <si>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</si>
  <si>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</si>
  <si>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</si>
  <si>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</si>
  <si>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</si>
  <si>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</si>
  <si>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</si>
  <si>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</si>
  <si>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</si>
  <si>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</si>
  <si>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</si>
  <si>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</si>
  <si>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</si>
  <si>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</si>
  <si>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</si>
  <si>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</si>
  <si>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</si>
  <si>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</si>
  <si>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</si>
  <si>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</si>
  <si>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</si>
  <si>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</si>
  <si>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</si>
  <si>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</si>
  <si>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</si>
  <si>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</si>
  <si>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</si>
  <si>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</si>
  <si>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</si>
  <si>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</si>
  <si>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</si>
  <si>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</si>
  <si>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</si>
  <si>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</si>
  <si>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</si>
  <si>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</si>
  <si>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</si>
  <si>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</si>
  <si>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</si>
  <si>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</si>
  <si>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</si>
  <si>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</si>
  <si>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</si>
  <si>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</si>
  <si>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</si>
  <si>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</si>
  <si>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</si>
  <si>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</si>
  <si>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</si>
  <si>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</si>
  <si>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</si>
  <si>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</si>
  <si>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</si>
  <si>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</si>
  <si>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</si>
  <si>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</si>
  <si>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</si>
  <si>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</si>
  <si>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</si>
  <si>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</si>
  <si>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</si>
  <si>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</si>
  <si>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</si>
  <si>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</si>
  <si>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</si>
  <si>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</si>
  <si>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</si>
  <si>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</si>
  <si>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</si>
  <si>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</si>
  <si>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</si>
  <si>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</si>
  <si>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</si>
  <si>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</si>
  <si>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</si>
  <si>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</si>
  <si>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</si>
  <si>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</si>
  <si>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</si>
  <si>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</si>
  <si>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</si>
  <si>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</si>
  <si>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</si>
  <si>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</si>
  <si>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</si>
  <si>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</si>
  <si>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</si>
  <si>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</si>
  <si>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</si>
  <si>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</si>
  <si>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</si>
  <si>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</si>
  <si>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</si>
  <si>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</si>
  <si>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</si>
  <si>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</si>
  <si>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</si>
  <si>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</si>
  <si>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</si>
  <si>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</si>
  <si>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</si>
  <si>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</si>
  <si>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</si>
  <si>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</si>
  <si>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</si>
  <si>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</si>
  <si>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</si>
  <si>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</si>
  <si>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</si>
  <si>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</si>
  <si>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</si>
  <si>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</si>
  <si>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</si>
  <si>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</si>
  <si>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</si>
  <si>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</si>
  <si>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</si>
  <si>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</si>
  <si>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</si>
  <si>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</si>
  <si>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</si>
  <si>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</si>
  <si>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</si>
  <si>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</si>
  <si>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</si>
  <si>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</si>
  <si>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</si>
  <si>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</si>
  <si>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</si>
  <si>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</si>
  <si>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</si>
  <si>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</si>
  <si>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</si>
  <si>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</si>
  <si>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</si>
  <si>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</si>
  <si>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</si>
  <si>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</si>
  <si>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</si>
  <si>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</si>
  <si>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</si>
  <si>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</si>
  <si>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</si>
  <si>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</si>
  <si>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</si>
  <si>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</si>
  <si>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</si>
  <si>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</si>
  <si>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</si>
  <si>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</si>
  <si>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</si>
  <si>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</si>
  <si>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</si>
  <si>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</si>
  <si>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</si>
  <si>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</si>
  <si>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</si>
  <si>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</si>
  <si>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</si>
  <si>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</si>
  <si>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</si>
  <si>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</si>
  <si>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</si>
  <si>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</si>
  <si>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</si>
  <si>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</si>
  <si>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</si>
  <si>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</si>
  <si>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</si>
  <si>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</si>
  <si>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</si>
  <si>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</si>
  <si>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</si>
  <si>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</si>
  <si>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</si>
  <si>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</si>
  <si>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</si>
  <si>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</si>
  <si>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</si>
  <si>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</si>
  <si>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</si>
  <si>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</si>
  <si>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</si>
  <si>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</si>
  <si>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</si>
  <si>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</si>
  <si>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</si>
  <si>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</si>
  <si>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</si>
  <si>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</si>
  <si>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</si>
  <si>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</si>
  <si>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</si>
  <si>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</si>
  <si>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</si>
  <si>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</si>
  <si>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</si>
  <si>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</si>
  <si>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</si>
  <si>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</si>
  <si>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</si>
  <si>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</si>
  <si>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</si>
  <si>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</si>
  <si>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</si>
  <si>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</si>
  <si>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</si>
  <si>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</si>
  <si>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</si>
  <si>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</si>
  <si>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</si>
  <si>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</si>
  <si>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</si>
  <si>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</si>
  <si>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</si>
  <si>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</si>
  <si>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</si>
  <si>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</si>
  <si>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</si>
  <si>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</si>
  <si>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</si>
  <si>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</si>
  <si>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</si>
  <si>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</si>
  <si>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</si>
  <si>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</si>
  <si>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</si>
  <si>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</si>
  <si>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</si>
  <si>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</si>
  <si>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</si>
  <si>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</si>
  <si>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</si>
  <si>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</si>
  <si>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</si>
  <si>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</si>
  <si>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</si>
  <si>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</si>
  <si>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</si>
  <si>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</si>
  <si>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</si>
  <si>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</si>
  <si>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</si>
  <si>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</si>
  <si>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</si>
  <si>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</si>
  <si>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</si>
  <si>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</si>
  <si>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</si>
  <si>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</si>
  <si>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</si>
  <si>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</si>
  <si>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</si>
  <si>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</si>
  <si>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</si>
  <si>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</si>
  <si>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</si>
  <si>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</si>
  <si>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</si>
  <si>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</si>
  <si>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</si>
  <si>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</si>
  <si>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</si>
  <si>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</si>
  <si>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</si>
  <si>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</si>
  <si>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</si>
  <si>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</si>
  <si>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</si>
  <si>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</si>
  <si>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</si>
  <si>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</si>
  <si>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</si>
  <si>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</si>
  <si>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</si>
  <si>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</si>
  <si>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</si>
  <si>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</si>
  <si>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</si>
  <si>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</si>
  <si>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</si>
  <si>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</si>
  <si>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</si>
  <si>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</si>
  <si>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</si>
  <si>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</si>
  <si>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</si>
  <si>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</si>
  <si>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</si>
  <si>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</si>
  <si>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</si>
  <si>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</si>
  <si>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</si>
  <si>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</si>
  <si>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</si>
  <si>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</si>
  <si>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</si>
  <si>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</si>
  <si>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</si>
  <si>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</si>
  <si>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</si>
  <si>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</si>
  <si>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</si>
  <si>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</si>
  <si>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</si>
  <si>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</si>
  <si>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</si>
  <si>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</si>
  <si>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</si>
  <si>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</si>
  <si>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</si>
  <si>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</si>
  <si>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</si>
  <si>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</si>
  <si>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</si>
  <si>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</si>
  <si>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</si>
  <si>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</si>
  <si>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</si>
  <si>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</si>
  <si>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</si>
  <si>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</si>
  <si>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</si>
  <si>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</si>
  <si>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</si>
  <si>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</si>
  <si>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</si>
  <si>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</si>
  <si>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</si>
  <si>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</si>
  <si>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</si>
  <si>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</si>
  <si>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</si>
  <si>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</si>
  <si>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</si>
  <si>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</si>
  <si>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</si>
  <si>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</si>
  <si>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</si>
  <si>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</si>
  <si>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</si>
  <si>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</si>
  <si>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</si>
  <si>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</si>
  <si>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</si>
  <si>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</si>
  <si>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</si>
  <si>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</si>
  <si>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</si>
  <si>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</si>
  <si>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</si>
  <si>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</si>
  <si>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</si>
  <si>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</si>
  <si>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</si>
  <si>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</si>
  <si>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</si>
  <si>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</si>
  <si>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</si>
  <si>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</si>
  <si>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</si>
  <si>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</si>
  <si>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</si>
  <si>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</si>
  <si>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</si>
  <si>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</si>
  <si>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</si>
  <si>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</si>
  <si>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</si>
  <si>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</si>
  <si>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</si>
  <si>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</si>
  <si>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</si>
  <si>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</si>
  <si>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</si>
  <si>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</si>
  <si>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</si>
  <si>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</si>
  <si>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</si>
  <si>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</si>
  <si>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</si>
  <si>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</si>
  <si>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</si>
  <si>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</si>
  <si>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</si>
  <si>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</si>
  <si>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</si>
  <si>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</si>
  <si>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</si>
  <si>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</si>
  <si>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</si>
  <si>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</si>
  <si>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</si>
  <si>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</si>
  <si>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</si>
  <si>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</si>
  <si>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</si>
  <si>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</si>
  <si>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</si>
  <si>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</si>
  <si>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</si>
  <si>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</si>
  <si>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</si>
  <si>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</si>
  <si>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</si>
  <si>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</si>
  <si>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</si>
  <si>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</si>
  <si>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</si>
  <si>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</si>
  <si>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</si>
  <si>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</si>
  <si>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</si>
  <si>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</si>
  <si>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</si>
  <si>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</si>
  <si>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</si>
  <si>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</si>
  <si>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</si>
  <si>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</si>
  <si>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</si>
  <si>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</si>
  <si>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</si>
  <si>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</si>
  <si>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</si>
  <si>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</si>
  <si>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</si>
  <si>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</si>
  <si>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</si>
  <si>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</si>
  <si>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</si>
  <si>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</si>
  <si>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</si>
  <si>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</si>
  <si>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</si>
  <si>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</si>
  <si>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</si>
  <si>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</si>
  <si>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</si>
  <si>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</si>
  <si>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</si>
  <si>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</si>
  <si>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</si>
  <si>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</si>
  <si>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</si>
  <si>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</si>
  <si>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</si>
  <si>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</si>
  <si>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</si>
  <si>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</si>
  <si>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</si>
  <si>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</si>
  <si>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</si>
  <si>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</si>
  <si>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</si>
  <si>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</si>
  <si>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</si>
  <si>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</si>
  <si>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</si>
  <si>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</si>
  <si>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</si>
  <si>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</si>
  <si>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</si>
  <si>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</si>
  <si>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</si>
  <si>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</si>
  <si>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</si>
  <si>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</si>
  <si>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</si>
  <si>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</si>
  <si>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</si>
  <si>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</si>
  <si>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</si>
  <si>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</si>
  <si>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</si>
  <si>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</si>
  <si>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</si>
  <si>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</si>
  <si>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</si>
  <si>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</si>
  <si>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</si>
  <si>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</si>
  <si>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</si>
  <si>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</si>
  <si>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</si>
  <si>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</si>
  <si>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</si>
  <si>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</si>
  <si>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</si>
  <si>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</si>
  <si>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</si>
  <si>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</si>
  <si>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</si>
  <si>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</si>
  <si>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</si>
  <si>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</si>
  <si>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</si>
  <si>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</si>
  <si>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</si>
  <si>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</si>
  <si>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</si>
  <si>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</si>
  <si>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</si>
  <si>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</si>
  <si>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</si>
  <si>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</si>
  <si>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</si>
  <si>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</si>
  <si>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</si>
  <si>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</si>
  <si>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</si>
  <si>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</si>
  <si>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</si>
  <si>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</si>
  <si>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</si>
  <si>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</si>
  <si>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</si>
  <si>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</si>
  <si>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</si>
  <si>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</si>
  <si>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</si>
  <si>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</si>
  <si>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</si>
  <si>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</si>
  <si>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</si>
  <si>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</si>
  <si>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</si>
  <si>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</si>
  <si>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</si>
  <si>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</si>
  <si>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</si>
  <si>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</si>
  <si>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</si>
  <si>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</si>
  <si>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</si>
  <si>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</si>
  <si>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</si>
  <si>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</si>
  <si>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</si>
  <si>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</si>
  <si>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</si>
  <si>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</si>
  <si>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</si>
  <si>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</si>
  <si>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</si>
  <si>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</si>
  <si>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</si>
  <si>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</si>
  <si>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</si>
  <si>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</si>
  <si>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</si>
  <si>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</si>
  <si>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</si>
  <si>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</si>
  <si>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</si>
  <si>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</si>
  <si>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</si>
  <si>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</si>
  <si>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</si>
  <si>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</si>
  <si>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</si>
  <si>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</si>
  <si>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</si>
  <si>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</si>
  <si>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</si>
  <si>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</si>
  <si>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</si>
  <si>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</si>
  <si>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</si>
  <si>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</si>
  <si>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</si>
  <si>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</si>
  <si>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</si>
  <si>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</si>
  <si>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</si>
  <si>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</si>
  <si>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</si>
  <si>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</si>
  <si>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</si>
  <si>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</si>
  <si>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</si>
  <si>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</si>
  <si>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</si>
  <si>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</si>
  <si>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</si>
  <si>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</si>
  <si>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</si>
  <si>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</si>
  <si>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</si>
  <si>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</si>
  <si>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</si>
  <si>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</si>
  <si>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</si>
  <si>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</si>
  <si>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</si>
  <si>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</si>
  <si>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</si>
  <si>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</si>
  <si>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</si>
  <si>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</si>
  <si>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</si>
  <si>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</si>
  <si>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</si>
  <si>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</si>
  <si>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</si>
  <si>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</si>
  <si>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</si>
  <si>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</si>
  <si>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</si>
  <si>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</si>
  <si>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</si>
  <si>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</si>
  <si>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</si>
  <si>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</si>
  <si>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</si>
  <si>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</si>
  <si>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</si>
  <si>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</si>
  <si>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</si>
  <si>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</si>
  <si>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</si>
  <si>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</si>
  <si>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</si>
  <si>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</si>
  <si>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</si>
  <si>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</si>
  <si>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</si>
  <si>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</si>
  <si>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</si>
  <si>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</si>
  <si>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</si>
  <si>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</si>
  <si>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</si>
  <si>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</si>
  <si>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</si>
  <si>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</si>
  <si>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</si>
  <si>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</si>
  <si>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</si>
  <si>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</si>
  <si>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</si>
  <si>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</si>
  <si>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</si>
  <si>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</si>
  <si>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</si>
  <si>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</si>
  <si>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</si>
  <si>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</si>
  <si>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</si>
  <si>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</si>
  <si>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</si>
  <si>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</si>
  <si>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</si>
  <si>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</si>
  <si>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</si>
  <si>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</si>
  <si>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</si>
  <si>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</si>
  <si>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</si>
  <si>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</si>
  <si>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</si>
  <si>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</si>
  <si>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</si>
  <si>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</si>
  <si>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</si>
  <si>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</si>
  <si>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</si>
  <si>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</si>
  <si>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</si>
  <si>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</si>
  <si>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</si>
  <si>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</si>
  <si>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</si>
  <si>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</si>
  <si>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</si>
  <si>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</si>
  <si>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</si>
  <si>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</si>
  <si>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</si>
  <si>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</si>
  <si>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</si>
  <si>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</si>
  <si>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</si>
  <si>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</si>
  <si>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</si>
  <si>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</si>
  <si>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</si>
  <si>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</si>
  <si>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</si>
  <si>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</si>
  <si>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</si>
  <si>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</si>
  <si>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</si>
  <si>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</si>
  <si>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</si>
  <si>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</si>
  <si>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</si>
  <si>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</si>
  <si>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</si>
  <si>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</si>
  <si>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</si>
  <si>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</si>
  <si>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</si>
  <si>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</si>
  <si>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</si>
  <si>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</si>
  <si>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</si>
  <si>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</si>
  <si>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</si>
  <si>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</si>
  <si>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</si>
  <si>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</si>
  <si>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</si>
  <si>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</si>
  <si>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</si>
  <si>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</si>
  <si>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</si>
  <si>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</si>
  <si>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</si>
  <si>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</si>
  <si>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</si>
  <si>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</si>
  <si>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</si>
  <si>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</si>
  <si>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</si>
  <si>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</si>
  <si>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</si>
  <si>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</si>
  <si>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</si>
  <si>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</si>
  <si>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</si>
  <si>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</si>
  <si>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</si>
  <si>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</si>
  <si>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</si>
  <si>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</si>
  <si>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</si>
  <si>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</si>
  <si>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</si>
  <si>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</si>
  <si>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</si>
  <si>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</si>
  <si>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</si>
  <si>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</si>
  <si>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</si>
  <si>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</si>
  <si>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</si>
  <si>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</si>
  <si>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</si>
  <si>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</si>
  <si>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</si>
  <si>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</si>
  <si>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</si>
  <si>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</si>
  <si>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</si>
  <si>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</si>
  <si>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</si>
  <si>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</si>
  <si>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</si>
  <si>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</si>
  <si>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</si>
  <si>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</si>
  <si>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</si>
  <si>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</si>
  <si>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</si>
  <si>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</si>
  <si>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</si>
  <si>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</si>
  <si>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</si>
  <si>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</si>
  <si>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</si>
  <si>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</si>
  <si>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</si>
  <si>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</si>
  <si>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</si>
  <si>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</si>
  <si>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</si>
  <si>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</si>
  <si>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</si>
  <si>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</si>
  <si>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</si>
  <si>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</si>
  <si>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</si>
  <si>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</si>
  <si>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</si>
  <si>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</si>
  <si>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</si>
  <si>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</si>
  <si>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</si>
  <si>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</si>
  <si>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</si>
  <si>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</si>
  <si>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</si>
  <si>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</si>
  <si>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</si>
  <si>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</si>
  <si>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</si>
  <si>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</si>
  <si>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</si>
  <si>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</si>
  <si>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</si>
  <si>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</si>
  <si>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</si>
  <si>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</si>
  <si>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</si>
  <si>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</si>
  <si>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</si>
  <si>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</si>
  <si>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</si>
  <si>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</si>
  <si>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</si>
  <si>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</si>
  <si>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</si>
  <si>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</si>
  <si>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</si>
  <si>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</si>
  <si>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</si>
  <si>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</si>
  <si>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</si>
  <si>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</si>
  <si>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</si>
  <si>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</si>
  <si>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</si>
  <si>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</si>
  <si>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</si>
  <si>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</si>
  <si>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</si>
  <si>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</si>
  <si>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</si>
  <si>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</si>
  <si>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</si>
  <si>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</si>
  <si>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</si>
  <si>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</si>
  <si>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</si>
  <si>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</si>
  <si>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</si>
  <si>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</si>
  <si>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</si>
  <si>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</si>
  <si>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</si>
  <si>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</si>
  <si>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</si>
  <si>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</si>
  <si>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</si>
  <si>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</si>
  <si>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</si>
  <si>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</si>
  <si>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</si>
  <si>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</si>
  <si>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</si>
  <si>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</si>
  <si>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</si>
  <si>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</si>
  <si>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</si>
  <si>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</si>
  <si>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</si>
  <si>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</si>
  <si>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</si>
  <si>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</si>
  <si>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</si>
  <si>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</si>
  <si>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</si>
  <si>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</si>
  <si>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</si>
  <si>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</si>
  <si>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</si>
  <si>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</si>
  <si>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</si>
  <si>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</si>
  <si>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</si>
  <si>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</si>
  <si>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</si>
  <si>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</si>
  <si>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</si>
  <si>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</si>
  <si>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</si>
  <si>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</si>
  <si>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</si>
  <si>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</si>
  <si>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</si>
  <si>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</si>
  <si>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</si>
  <si>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</si>
  <si>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</si>
  <si>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</si>
  <si>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</si>
  <si>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</si>
  <si>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</si>
  <si>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</si>
  <si>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</si>
  <si>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</si>
  <si>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</si>
  <si>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</si>
  <si>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</si>
  <si>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</si>
  <si>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</si>
  <si>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</si>
  <si>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</si>
  <si>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</si>
  <si>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</si>
  <si>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</si>
  <si>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</si>
  <si>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</si>
  <si>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</si>
  <si>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</si>
  <si>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</si>
  <si>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</si>
  <si>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</si>
  <si>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</si>
  <si>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</si>
  <si>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</si>
  <si>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</si>
  <si>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</si>
  <si>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</si>
  <si>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</si>
  <si>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</si>
  <si>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</si>
  <si>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</si>
  <si>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</si>
  <si>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</si>
  <si>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</si>
  <si>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</si>
  <si>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</si>
  <si>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</si>
  <si>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</si>
  <si>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</si>
  <si>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</si>
  <si>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</si>
  <si>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</si>
  <si>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</si>
  <si>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</si>
  <si>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</si>
  <si>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</si>
  <si>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</si>
  <si>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</si>
  <si>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</si>
  <si>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</si>
  <si>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</si>
  <si>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</si>
  <si>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</si>
  <si>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</si>
  <si>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</si>
  <si>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</si>
  <si>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</si>
  <si>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</si>
  <si>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</si>
  <si>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</si>
  <si>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</si>
  <si>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</si>
  <si>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</si>
  <si>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</si>
  <si>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</si>
  <si>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</si>
  <si>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</si>
  <si>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</si>
  <si>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</si>
  <si>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</si>
  <si>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</si>
  <si>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</si>
  <si>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</si>
  <si>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</si>
  <si>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</si>
  <si>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</si>
  <si>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</si>
  <si>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</si>
  <si>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</si>
  <si>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</si>
  <si>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</si>
  <si>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</si>
  <si>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</si>
  <si>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</si>
  <si>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</si>
  <si>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</si>
  <si>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</si>
  <si>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</si>
  <si>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</si>
  <si>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</si>
  <si>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</si>
  <si>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</si>
  <si>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</si>
  <si>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</si>
  <si>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</si>
  <si>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</si>
  <si>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</si>
  <si>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</si>
  <si>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</si>
  <si>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</si>
  <si>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</si>
  <si>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</si>
  <si>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</si>
  <si>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</si>
  <si>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</si>
  <si>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</si>
  <si>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</si>
  <si>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</si>
  <si>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</si>
  <si>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</si>
  <si>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</si>
  <si>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</si>
  <si>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</si>
  <si>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</si>
  <si>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</si>
  <si>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</si>
  <si>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</si>
  <si>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</si>
  <si>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</si>
  <si>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</si>
  <si>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</si>
  <si>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</si>
  <si>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</si>
  <si>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</si>
  <si>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</si>
  <si>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</si>
  <si>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</si>
  <si>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</si>
  <si>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</si>
  <si>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</si>
  <si>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</si>
  <si>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</si>
  <si>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</si>
  <si>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</si>
  <si>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</si>
  <si>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</si>
  <si>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</si>
  <si>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</si>
  <si>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</si>
  <si>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</si>
  <si>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</si>
  <si>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</si>
  <si>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</si>
  <si>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</si>
  <si>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</si>
  <si>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</si>
  <si>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</si>
  <si>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</si>
  <si>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</si>
  <si>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</si>
  <si>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</si>
  <si>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</si>
  <si>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</si>
  <si>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</si>
  <si>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</si>
  <si>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</si>
  <si>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</si>
  <si>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</si>
  <si>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</si>
  <si>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</si>
  <si>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</si>
  <si>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</si>
  <si>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</si>
  <si>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</si>
  <si>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</si>
  <si>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</si>
  <si>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</si>
  <si>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</si>
  <si>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</si>
  <si>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</si>
  <si>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</si>
  <si>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</si>
  <si>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</si>
  <si>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</si>
  <si>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</si>
  <si>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</si>
  <si>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</si>
  <si>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</si>
  <si>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</si>
  <si>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</si>
  <si>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</si>
  <si>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</si>
  <si>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</si>
  <si>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</si>
  <si>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</si>
  <si>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</si>
  <si>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</si>
  <si>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</si>
  <si>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</si>
  <si>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</si>
  <si>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</si>
  <si>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</si>
  <si>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</si>
  <si>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</si>
  <si>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</si>
  <si>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</si>
  <si>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</si>
  <si>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</si>
  <si>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</si>
  <si>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</si>
  <si>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</si>
  <si>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</si>
  <si>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</si>
  <si>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</si>
  <si>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</si>
  <si>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</si>
  <si>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</si>
  <si>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</si>
  <si>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</si>
  <si>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</si>
  <si>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</si>
  <si>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</si>
  <si>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</si>
  <si>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</si>
  <si>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</si>
  <si>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</si>
  <si>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</si>
  <si>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</si>
  <si>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</si>
  <si>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</si>
  <si>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</si>
  <si>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</si>
  <si>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</si>
  <si>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</si>
  <si>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</si>
  <si>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</si>
  <si>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</si>
  <si>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</si>
  <si>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</si>
  <si>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</si>
  <si>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</si>
  <si>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</si>
  <si>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</si>
  <si>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</si>
  <si>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</si>
  <si>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</si>
  <si>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</si>
  <si>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</si>
  <si>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</si>
  <si>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</si>
  <si>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</si>
  <si>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</si>
  <si>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</si>
  <si>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</si>
  <si>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</si>
  <si>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</si>
  <si>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</si>
  <si>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</si>
  <si>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</si>
  <si>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</si>
  <si>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</si>
  <si>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</si>
  <si>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</si>
  <si>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</si>
  <si>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</si>
  <si>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</si>
  <si>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</si>
  <si>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</si>
  <si>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</si>
  <si>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</si>
  <si>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</si>
  <si>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</si>
  <si>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</si>
  <si>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</si>
  <si>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</si>
  <si>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</si>
  <si>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</si>
  <si>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</si>
  <si>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</si>
  <si>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</si>
  <si>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</si>
  <si>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</si>
  <si>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</si>
  <si>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</si>
  <si>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</si>
  <si>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</si>
  <si>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</si>
  <si>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</si>
  <si>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</si>
  <si>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</si>
  <si>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</si>
  <si>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</si>
  <si>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</si>
  <si>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</si>
  <si>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</si>
  <si>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</si>
  <si>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</si>
  <si>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</si>
  <si>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</si>
  <si>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</si>
  <si>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</si>
  <si>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</si>
  <si>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</si>
  <si>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</si>
  <si>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</si>
  <si>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</si>
  <si>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</si>
  <si>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</si>
  <si>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</si>
  <si>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</si>
  <si>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</si>
  <si>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</si>
  <si>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</si>
  <si>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</si>
  <si>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</si>
  <si>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</si>
  <si>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</si>
  <si>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</si>
  <si>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</si>
  <si>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</si>
  <si>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</si>
  <si>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</si>
  <si>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</si>
  <si>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</si>
  <si>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</si>
  <si>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</si>
  <si>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</si>
  <si>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</si>
  <si>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</si>
  <si>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</si>
  <si>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</si>
  <si>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</si>
  <si>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</si>
  <si>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</si>
  <si>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</si>
  <si>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</si>
  <si>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</si>
  <si>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</si>
  <si>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</si>
  <si>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</si>
  <si>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</si>
  <si>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</si>
  <si>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</si>
  <si>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</si>
  <si>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</si>
  <si>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</si>
  <si>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</si>
  <si>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</si>
  <si>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</si>
  <si>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</si>
  <si>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</si>
  <si>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</si>
  <si>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</si>
  <si>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</si>
  <si>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</si>
  <si>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</si>
  <si>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</si>
  <si>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</si>
  <si>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</si>
  <si>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</si>
  <si>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</si>
  <si>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</si>
  <si>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</si>
  <si>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</si>
  <si>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</si>
  <si>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</si>
  <si>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</si>
  <si>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</si>
  <si>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</si>
  <si>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</si>
  <si>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</si>
  <si>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</si>
  <si>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</si>
  <si>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</si>
  <si>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</si>
  <si>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</si>
  <si>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</si>
  <si>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</si>
  <si>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</si>
  <si>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</si>
  <si>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</si>
  <si>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</si>
  <si>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</si>
  <si>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</si>
  <si>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</si>
  <si>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</si>
  <si>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</si>
  <si>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</si>
  <si>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</si>
  <si>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</si>
  <si>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</si>
  <si>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</si>
  <si>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</si>
  <si>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</si>
  <si>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</si>
  <si>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</si>
  <si>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</si>
  <si>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</si>
  <si>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</si>
  <si>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</si>
  <si>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</si>
  <si>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</si>
  <si>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</si>
  <si>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</si>
  <si>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</si>
  <si>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</si>
  <si>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</si>
  <si>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</si>
  <si>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</si>
  <si>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</si>
  <si>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</si>
  <si>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</si>
  <si>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</si>
  <si>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</si>
  <si>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</si>
  <si>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</si>
  <si>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</si>
  <si>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</si>
  <si>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</si>
  <si>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</si>
  <si>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</si>
  <si>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</si>
  <si>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</si>
  <si>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</si>
  <si>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</si>
  <si>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</si>
  <si>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</si>
  <si>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</si>
  <si>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</si>
  <si>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</si>
  <si>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</si>
  <si>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</si>
  <si>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</si>
  <si>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</si>
  <si>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</si>
  <si>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</si>
  <si>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</si>
  <si>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</si>
  <si>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</si>
  <si>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</si>
  <si>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</si>
  <si>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</si>
  <si>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</si>
  <si>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</si>
  <si>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</si>
  <si>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</si>
  <si>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</si>
  <si>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</si>
  <si>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</si>
  <si>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</si>
  <si>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</si>
  <si>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</si>
  <si>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</si>
  <si>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</si>
  <si>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</si>
  <si>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</si>
  <si>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</si>
  <si>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</si>
  <si>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</si>
  <si>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</si>
  <si>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</si>
  <si>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</si>
  <si>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</si>
  <si>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</si>
  <si>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</si>
  <si>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</si>
  <si>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</si>
  <si>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</si>
  <si>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</si>
  <si>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</si>
  <si>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</si>
  <si>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</si>
  <si>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</si>
  <si>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</si>
  <si>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</si>
  <si>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</si>
  <si>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</si>
  <si>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</si>
  <si>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</si>
  <si>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</si>
  <si>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</si>
  <si>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</si>
  <si>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</si>
  <si>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</si>
  <si>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</si>
  <si>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</si>
  <si>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</si>
  <si>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</si>
  <si>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</si>
  <si>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</si>
  <si>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</si>
  <si>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</si>
  <si>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</si>
  <si>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</si>
  <si>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</si>
  <si>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</si>
  <si>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</si>
  <si>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</si>
  <si>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</si>
  <si>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</si>
  <si>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</si>
  <si>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</si>
  <si>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</si>
  <si>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</si>
  <si>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</si>
  <si>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</si>
  <si>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</si>
  <si>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</si>
  <si>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</si>
  <si>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</si>
  <si>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</si>
  <si>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</si>
  <si>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</si>
  <si>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</si>
  <si>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</si>
  <si>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</si>
  <si>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</si>
  <si>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</si>
  <si>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</si>
  <si>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</si>
  <si>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</si>
  <si>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</si>
  <si>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</si>
  <si>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</si>
  <si>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</si>
  <si>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</si>
  <si>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</si>
  <si>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</si>
  <si>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</si>
  <si>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</si>
  <si>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</si>
  <si>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</si>
  <si>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</si>
  <si>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</si>
  <si>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</si>
  <si>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</si>
  <si>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</si>
  <si>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</si>
  <si>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</si>
  <si>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</si>
  <si>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</si>
  <si>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</si>
  <si>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</si>
  <si>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</si>
  <si>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</si>
  <si>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</si>
  <si>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</si>
  <si>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</si>
  <si>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</si>
  <si>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</si>
  <si>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</si>
  <si>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</si>
  <si>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</si>
  <si>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</si>
  <si>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</si>
  <si>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</si>
  <si>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</si>
  <si>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</si>
  <si>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</si>
  <si>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</si>
  <si>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</si>
  <si>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</si>
  <si>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</si>
  <si>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</si>
  <si>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</si>
  <si>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</si>
  <si>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</si>
  <si>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</si>
  <si>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</si>
  <si>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</si>
  <si>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</si>
  <si>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</si>
  <si>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</si>
  <si>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</si>
  <si>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</si>
  <si>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</si>
  <si>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</si>
  <si>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</si>
  <si>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</si>
  <si>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</si>
  <si>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</si>
  <si>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</si>
  <si>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</si>
  <si>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</si>
  <si>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</si>
  <si>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</si>
  <si>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</si>
  <si>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</si>
  <si>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</si>
  <si>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</si>
  <si>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</si>
  <si>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</si>
  <si>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</si>
  <si>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</si>
  <si>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</si>
  <si>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</si>
  <si>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</si>
  <si>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</si>
  <si>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</si>
  <si>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</si>
  <si>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</si>
  <si>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</si>
  <si>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</si>
  <si>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</si>
  <si>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</si>
  <si>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</si>
  <si>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</si>
  <si>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</si>
  <si>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</si>
  <si>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</si>
  <si>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</si>
  <si>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</si>
  <si>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</si>
  <si>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</si>
  <si>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</si>
  <si>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</si>
  <si>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</si>
  <si>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</si>
  <si>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</si>
  <si>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</si>
  <si>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</si>
  <si>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</si>
  <si>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</si>
  <si>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</si>
  <si>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</si>
  <si>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</si>
  <si>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</si>
  <si>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</si>
  <si>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</si>
  <si>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</si>
  <si>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</si>
  <si>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</si>
  <si>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</si>
  <si>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</si>
  <si>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</si>
  <si>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</si>
  <si>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</si>
  <si>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</si>
  <si>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</si>
  <si>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</si>
  <si>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</si>
  <si>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</si>
  <si>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</si>
  <si>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</si>
  <si>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</si>
  <si>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</si>
  <si>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</si>
  <si>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</si>
  <si>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</si>
  <si>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</si>
  <si>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</si>
  <si>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</si>
  <si>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</si>
  <si>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</si>
  <si>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</si>
  <si>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</si>
  <si>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</si>
  <si>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</si>
  <si>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</si>
  <si>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</si>
  <si>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</si>
  <si>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</si>
  <si>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</si>
  <si>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</si>
  <si>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</si>
  <si>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</si>
  <si>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</si>
  <si>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</si>
  <si>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</si>
  <si>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</si>
  <si>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</si>
  <si>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</si>
  <si>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</si>
  <si>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</si>
  <si>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</si>
  <si>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</si>
  <si>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</si>
  <si>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</si>
  <si>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</si>
  <si>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</si>
  <si>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</si>
  <si>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</si>
  <si>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</si>
  <si>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</si>
  <si>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</si>
  <si>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</si>
  <si>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</si>
  <si>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</si>
  <si>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</si>
  <si>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</si>
  <si>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</si>
  <si>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</si>
  <si>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</si>
  <si>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</si>
  <si>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</si>
  <si>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</si>
  <si>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</si>
  <si>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</si>
  <si>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</si>
  <si>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</si>
  <si>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</si>
  <si>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</si>
  <si>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</si>
  <si>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</si>
  <si>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</si>
  <si>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</si>
  <si>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</si>
  <si>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</si>
  <si>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</si>
  <si>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</si>
  <si>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</si>
  <si>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</si>
  <si>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</si>
  <si>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</si>
  <si>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</si>
  <si>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</si>
  <si>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</si>
  <si>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</si>
  <si>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</si>
  <si>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</si>
  <si>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</si>
  <si>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</si>
  <si>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</si>
  <si>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</si>
  <si>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</si>
  <si>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</si>
  <si>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</si>
  <si>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</si>
  <si>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</si>
  <si>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</si>
  <si>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</si>
  <si>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</si>
  <si>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</si>
  <si>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</si>
  <si>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</si>
  <si>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</si>
  <si>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</si>
  <si>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</si>
  <si>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</si>
  <si>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</si>
  <si>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</si>
  <si>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</si>
  <si>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</si>
  <si>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</si>
  <si>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</si>
  <si>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</si>
  <si>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</si>
  <si>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</si>
  <si>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</si>
  <si>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</si>
  <si>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</si>
  <si>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</si>
  <si>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</si>
  <si>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</si>
  <si>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</si>
  <si>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</si>
  <si>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</si>
  <si>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</si>
  <si>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</si>
  <si>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</si>
  <si>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</si>
  <si>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</si>
  <si>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</si>
  <si>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</si>
  <si>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</si>
  <si>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</si>
  <si>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</si>
  <si>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</si>
  <si>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</si>
  <si>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</si>
  <si>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</si>
  <si>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</si>
  <si>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</si>
  <si>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</si>
  <si>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</si>
  <si>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</si>
  <si>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</si>
  <si>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</si>
  <si>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</si>
  <si>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</si>
  <si>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</si>
  <si>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</si>
  <si>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</si>
  <si>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</si>
  <si>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</si>
  <si>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</si>
  <si>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</si>
  <si>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</si>
  <si>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</si>
  <si>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</si>
  <si>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</si>
  <si>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</si>
  <si>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</si>
  <si>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</si>
  <si>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</si>
  <si>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</si>
  <si>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</si>
  <si>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</si>
  <si>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</si>
  <si>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</si>
  <si>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</si>
  <si>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</si>
  <si>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</si>
  <si>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</si>
  <si>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</si>
  <si>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</si>
  <si>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</si>
  <si>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</si>
  <si>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</si>
  <si>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</si>
  <si>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</si>
  <si>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</si>
  <si>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</si>
  <si>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</si>
  <si>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</si>
  <si>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</si>
  <si>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</si>
  <si>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</si>
  <si>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</si>
  <si>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</si>
  <si>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</si>
  <si>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</si>
  <si>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</si>
  <si>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</si>
  <si>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</si>
  <si>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</si>
  <si>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</si>
  <si>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</si>
  <si>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</si>
  <si>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</si>
  <si>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</si>
  <si>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</si>
  <si>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</si>
  <si>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</si>
  <si>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</si>
  <si>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</si>
  <si>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</si>
  <si>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</si>
  <si>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</si>
  <si>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</si>
  <si>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</si>
  <si>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</si>
  <si>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</si>
  <si>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</si>
  <si>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</si>
  <si>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</si>
  <si>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</si>
  <si>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</si>
  <si>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</si>
  <si>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</si>
  <si>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</si>
  <si>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</si>
  <si>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</si>
  <si>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</si>
  <si>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</si>
  <si>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</si>
  <si>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</si>
  <si>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</si>
  <si>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</si>
  <si>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</si>
  <si>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</si>
  <si>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</si>
  <si>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</si>
  <si>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</si>
  <si>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</si>
  <si>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</si>
  <si>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</si>
  <si>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</si>
  <si>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</si>
  <si>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</si>
  <si>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</si>
  <si>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</si>
  <si>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</si>
  <si>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</si>
  <si>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</si>
  <si>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</si>
  <si>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</si>
  <si>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</si>
  <si>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</si>
  <si>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</si>
  <si>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</si>
  <si>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</si>
  <si>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</si>
  <si>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</si>
  <si>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</si>
  <si>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</si>
  <si>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</si>
  <si>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</si>
  <si>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</si>
  <si>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</si>
  <si>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</si>
  <si>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</si>
  <si>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</si>
  <si>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</si>
  <si>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</si>
  <si>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</si>
  <si>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</si>
  <si>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</si>
  <si>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</si>
  <si>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</si>
  <si>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</si>
  <si>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</si>
  <si>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</si>
  <si>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</si>
  <si>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</si>
  <si>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</si>
  <si>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</si>
  <si>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</si>
  <si>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</si>
  <si>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</si>
  <si>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</si>
  <si>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</si>
  <si>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</si>
  <si>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</si>
  <si>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</si>
  <si>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</si>
  <si>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</si>
  <si>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</si>
  <si>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</si>
  <si>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</si>
  <si>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</si>
  <si>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</si>
  <si>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</si>
  <si>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</si>
  <si>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</si>
  <si>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</si>
  <si>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</si>
  <si>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</si>
  <si>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</si>
  <si>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</si>
  <si>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</si>
  <si>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</si>
  <si>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</si>
  <si>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</si>
  <si>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</si>
  <si>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</si>
  <si>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</si>
  <si>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</si>
  <si>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</si>
  <si>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</si>
  <si>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</si>
  <si>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</si>
  <si>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</si>
  <si>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</si>
  <si>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</si>
  <si>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</si>
  <si>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</si>
  <si>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</si>
  <si>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</si>
  <si>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</si>
  <si>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</si>
  <si>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</si>
  <si>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</si>
  <si>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</si>
  <si>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</si>
  <si>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</si>
  <si>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</si>
  <si>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</si>
  <si>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</si>
  <si>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</si>
  <si>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</si>
  <si>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</si>
  <si>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</si>
  <si>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</si>
  <si>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</si>
  <si>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</si>
  <si>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</si>
  <si>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</si>
  <si>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</si>
  <si>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</si>
  <si>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</si>
  <si>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</si>
  <si>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</si>
  <si>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</si>
  <si>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</si>
  <si>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</si>
  <si>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</si>
  <si>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</si>
  <si>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</si>
  <si>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</si>
  <si>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</si>
  <si>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</si>
  <si>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</si>
  <si>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</si>
  <si>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</si>
  <si>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</si>
  <si>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</si>
  <si>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</si>
  <si>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</si>
  <si>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</si>
  <si>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</si>
  <si>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</si>
  <si>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</si>
  <si>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</si>
  <si>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</si>
  <si>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</si>
  <si>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</si>
  <si>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</si>
  <si>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</si>
  <si>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</si>
  <si>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</si>
  <si>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</si>
  <si>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</si>
  <si>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</si>
  <si>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</si>
  <si>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</si>
  <si>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</si>
  <si>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</si>
  <si>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</si>
  <si>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</si>
  <si>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</si>
  <si>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</si>
  <si>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</si>
  <si>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</si>
  <si>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</si>
  <si>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</si>
  <si>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</si>
  <si>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</si>
  <si>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</si>
  <si>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</si>
  <si>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</si>
  <si>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</si>
  <si>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</si>
  <si>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</si>
  <si>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</si>
  <si>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</si>
  <si>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</si>
  <si>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</si>
  <si>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</si>
  <si>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</si>
  <si>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</si>
  <si>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</si>
  <si>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</si>
  <si>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</si>
  <si>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</si>
  <si>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</si>
  <si>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</si>
  <si>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</si>
  <si>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</si>
  <si>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</si>
  <si>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</si>
  <si>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</si>
  <si>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</si>
  <si>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</si>
  <si>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</si>
  <si>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</si>
  <si>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</si>
  <si>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</si>
  <si>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</si>
  <si>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</si>
  <si>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</si>
  <si>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</si>
  <si>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</si>
  <si>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</si>
  <si>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</si>
  <si>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</si>
  <si>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</si>
  <si>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</si>
  <si>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</si>
  <si>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</si>
  <si>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</si>
  <si>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</si>
  <si>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</si>
  <si>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</si>
  <si>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</si>
  <si>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</si>
  <si>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</si>
  <si>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</si>
  <si>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</si>
  <si>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</si>
  <si>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</si>
  <si>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</si>
  <si>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</si>
  <si>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</si>
  <si>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</si>
  <si>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</si>
  <si>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</si>
  <si>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</si>
  <si>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</si>
  <si>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</si>
  <si>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</si>
  <si>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</si>
  <si>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</si>
  <si>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</si>
  <si>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</si>
  <si>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</si>
  <si>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</si>
  <si>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</si>
  <si>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</si>
  <si>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</si>
  <si>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</si>
  <si>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</si>
  <si>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</si>
  <si>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</si>
  <si>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</si>
  <si>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</si>
  <si>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</si>
  <si>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</si>
  <si>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</si>
  <si>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</si>
  <si>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</si>
  <si>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</si>
  <si>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</si>
  <si>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</si>
  <si>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</si>
  <si>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</si>
  <si>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</si>
  <si>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</si>
  <si>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</si>
  <si>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</si>
  <si>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</si>
  <si>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</si>
  <si>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</si>
  <si>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</si>
  <si>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</si>
  <si>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</si>
  <si>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</si>
  <si>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</si>
  <si>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</si>
  <si>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</si>
  <si>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</si>
  <si>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</si>
  <si>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</si>
  <si>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</si>
  <si>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</si>
  <si>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</si>
  <si>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</si>
  <si>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</si>
  <si>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</si>
  <si>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</si>
  <si>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</si>
  <si>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</si>
  <si>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</si>
  <si>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</si>
  <si>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</si>
  <si>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</si>
  <si>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</si>
  <si>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</si>
  <si>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</si>
  <si>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</si>
  <si>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</si>
  <si>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</si>
  <si>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</si>
  <si>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</si>
  <si>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</si>
  <si>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</si>
  <si>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</si>
  <si>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</si>
  <si>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</si>
  <si>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</si>
  <si>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</si>
  <si>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</si>
  <si>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</si>
  <si>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</si>
  <si>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</si>
  <si>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</si>
  <si>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</si>
  <si>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</si>
  <si>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</si>
  <si>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</si>
  <si>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</si>
  <si>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</si>
  <si>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</si>
  <si>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</si>
  <si>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</si>
  <si>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</si>
  <si>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</si>
  <si>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</si>
  <si>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</si>
  <si>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</si>
  <si>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</si>
  <si>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</si>
  <si>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</si>
  <si>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</si>
  <si>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</si>
  <si>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</si>
  <si>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</si>
  <si>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</si>
  <si>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</si>
  <si>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</si>
  <si>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</si>
  <si>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</si>
  <si>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</si>
  <si>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</si>
  <si>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</si>
  <si>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</si>
  <si>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</si>
  <si>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</si>
  <si>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</si>
  <si>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</si>
  <si>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</si>
  <si>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</si>
  <si>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</si>
  <si>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</si>
  <si>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</si>
  <si>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</si>
  <si>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</si>
  <si>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</si>
  <si>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</si>
  <si>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</si>
  <si>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</si>
  <si>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</si>
  <si>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</si>
  <si>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</si>
  <si>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</si>
  <si>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</si>
  <si>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</si>
  <si>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</si>
  <si>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</si>
  <si>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</si>
  <si>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</si>
  <si>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</si>
  <si>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</si>
  <si>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</si>
  <si>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</si>
  <si>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</si>
  <si>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</si>
  <si>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</si>
  <si>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</si>
  <si>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</si>
  <si>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</si>
  <si>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</si>
  <si>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</si>
  <si>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</si>
  <si>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</si>
  <si>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</si>
  <si>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</si>
  <si>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</si>
  <si>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</si>
  <si>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</si>
  <si>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</si>
  <si>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</si>
  <si>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</si>
  <si>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</si>
  <si>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</si>
  <si>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</si>
  <si>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</si>
  <si>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</si>
  <si>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</si>
  <si>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</si>
  <si>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</si>
  <si>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</si>
  <si>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</si>
  <si>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</si>
  <si>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</si>
  <si>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</si>
  <si>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</si>
  <si>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</si>
  <si>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</si>
  <si>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</si>
  <si>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</si>
  <si>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</si>
  <si>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</si>
  <si>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</si>
  <si>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</si>
  <si>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</si>
  <si>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</si>
  <si>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</si>
  <si>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</si>
  <si>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</si>
  <si>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</si>
  <si>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</si>
  <si>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</si>
  <si>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</si>
  <si>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</si>
  <si>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</si>
  <si>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</si>
  <si>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</si>
  <si>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</si>
  <si>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</si>
  <si>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</si>
  <si>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</si>
  <si>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</si>
  <si>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</si>
  <si>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</si>
  <si>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</si>
  <si>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</si>
  <si>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</si>
  <si>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</si>
  <si>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</si>
  <si>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</si>
  <si>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</si>
  <si>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</si>
  <si>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</si>
  <si>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</si>
  <si>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</si>
  <si>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</si>
  <si>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</si>
  <si>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</si>
  <si>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</si>
  <si>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</si>
  <si>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</si>
  <si>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</si>
  <si>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</si>
  <si>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</si>
  <si>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</si>
  <si>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</si>
  <si>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</si>
  <si>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</si>
  <si>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</si>
  <si>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</si>
  <si>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</si>
  <si>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</si>
  <si>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</si>
  <si>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</si>
  <si>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</si>
  <si>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</si>
  <si>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</si>
  <si>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</si>
  <si>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</si>
  <si>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</si>
  <si>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</si>
  <si>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</si>
  <si>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</si>
  <si>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</si>
  <si>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</si>
  <si>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</si>
  <si>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</si>
  <si>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</si>
  <si>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</si>
  <si>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</si>
  <si>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</si>
  <si>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</si>
  <si>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</si>
  <si>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</si>
  <si>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</si>
  <si>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</si>
  <si>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</si>
  <si>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</si>
  <si>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</si>
  <si>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</si>
  <si>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</si>
  <si>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</si>
  <si>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</si>
  <si>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</si>
  <si>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</si>
  <si>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</si>
  <si>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</si>
  <si>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</si>
  <si>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</si>
  <si>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</si>
  <si>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</si>
  <si>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</si>
  <si>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</si>
  <si>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</si>
  <si>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</si>
  <si>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</si>
  <si>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</si>
  <si>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</si>
  <si>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</si>
  <si>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</si>
  <si>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</si>
  <si>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</si>
  <si>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</si>
  <si>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</si>
  <si>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</si>
  <si>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</si>
  <si>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</si>
  <si>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</si>
  <si>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</si>
  <si>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</si>
  <si>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</si>
  <si>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</si>
  <si>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</si>
  <si>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</si>
  <si>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</si>
  <si>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</si>
  <si>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</si>
  <si>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</si>
  <si>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</si>
  <si>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</si>
  <si>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</si>
  <si>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</si>
  <si>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</si>
  <si>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</si>
  <si>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</si>
  <si>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</si>
  <si>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</si>
  <si>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</si>
  <si>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</si>
  <si>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</si>
  <si>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</si>
  <si>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</si>
  <si>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</si>
  <si>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</si>
  <si>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</si>
  <si>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</si>
  <si>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</si>
  <si>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</si>
  <si>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</si>
  <si>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</si>
  <si>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</si>
  <si>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</si>
  <si>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</si>
  <si>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</si>
  <si>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</si>
  <si>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</si>
  <si>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</si>
  <si>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</si>
  <si>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</si>
  <si>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</si>
  <si>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</si>
  <si>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</si>
  <si>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</si>
  <si>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</si>
  <si>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</si>
  <si>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</si>
  <si>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</si>
  <si>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</si>
  <si>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</si>
  <si>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</si>
  <si>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</si>
  <si>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</si>
  <si>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</si>
  <si>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</si>
  <si>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</si>
  <si>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</si>
  <si>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</si>
  <si>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</si>
  <si>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</si>
  <si>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</si>
  <si>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</si>
  <si>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</si>
  <si>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</si>
  <si>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</si>
  <si>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</si>
  <si>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</si>
  <si>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</si>
  <si>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</si>
  <si>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</si>
  <si>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</si>
  <si>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</si>
  <si>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</si>
  <si>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</si>
  <si>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</si>
  <si>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</si>
  <si>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</si>
  <si>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</si>
  <si>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</si>
  <si>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</si>
  <si>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</si>
  <si>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</si>
  <si>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</si>
  <si>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</si>
  <si>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</si>
  <si>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</si>
  <si>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</si>
  <si>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</si>
  <si>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</si>
  <si>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</si>
  <si>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</si>
  <si>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</si>
  <si>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</si>
  <si>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</si>
  <si>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</si>
  <si>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</si>
  <si>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</si>
  <si>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</si>
  <si>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</si>
  <si>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</si>
  <si>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</si>
  <si>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</si>
  <si>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</si>
  <si>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</si>
  <si>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</si>
  <si>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</si>
  <si>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</si>
  <si>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</si>
  <si>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</si>
  <si>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</si>
  <si>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</si>
  <si>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</si>
  <si>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</si>
  <si>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</si>
  <si>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</si>
  <si>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</si>
  <si>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</si>
  <si>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</si>
  <si>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</si>
  <si>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</si>
  <si>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</si>
  <si>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</si>
  <si>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</si>
  <si>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</si>
  <si>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</si>
  <si>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</si>
  <si>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</si>
  <si>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</si>
  <si>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</si>
  <si>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</si>
  <si>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</si>
  <si>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</si>
  <si>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</si>
  <si>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</si>
  <si>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</si>
  <si>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</si>
  <si>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</si>
  <si>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</si>
  <si>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</si>
  <si>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</si>
  <si>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</si>
  <si>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</si>
  <si>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</si>
  <si>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</si>
  <si>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</si>
  <si>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</si>
  <si>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</si>
  <si>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</si>
  <si>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</si>
  <si>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</si>
  <si>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</si>
  <si>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</si>
  <si>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</si>
  <si>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</si>
  <si>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</si>
  <si>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</si>
  <si>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</si>
  <si>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</si>
  <si>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</si>
  <si>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</si>
  <si>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</si>
  <si>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</si>
  <si>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</si>
  <si>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</si>
  <si>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</si>
  <si>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</si>
  <si>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</si>
  <si>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</si>
  <si>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</si>
  <si>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</si>
  <si>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</si>
  <si>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</si>
  <si>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</si>
  <si>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</si>
  <si>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</si>
  <si>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</si>
  <si>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</si>
  <si>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</si>
  <si>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</si>
  <si>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</si>
  <si>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</si>
  <si>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</si>
  <si>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</si>
  <si>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</si>
  <si>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</si>
  <si>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</si>
  <si>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</si>
  <si>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</si>
  <si>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</si>
  <si>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</si>
  <si>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</si>
  <si>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</si>
  <si>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</si>
  <si>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</si>
  <si>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</si>
  <si>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</si>
  <si>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</si>
  <si>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</si>
  <si>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</si>
  <si>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</si>
  <si>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</si>
  <si>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</si>
  <si>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</si>
  <si>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</si>
  <si>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</si>
  <si>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</si>
  <si>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</si>
  <si>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</si>
  <si>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</si>
  <si>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</si>
  <si>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</si>
  <si>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</si>
  <si>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</si>
  <si>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</si>
  <si>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</si>
  <si>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</si>
  <si>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</si>
  <si>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</si>
  <si>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</si>
  <si>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</si>
  <si>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</si>
  <si>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</si>
  <si>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</si>
  <si>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</si>
  <si>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</si>
  <si>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</si>
  <si>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</si>
  <si>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</si>
  <si>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</si>
  <si>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</si>
  <si>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</si>
  <si>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</si>
  <si>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</si>
  <si>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</si>
  <si>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</si>
  <si>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</si>
  <si>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</si>
  <si>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</si>
  <si>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</si>
  <si>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</si>
  <si>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</si>
  <si>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</si>
  <si>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</si>
  <si>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</si>
  <si>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</si>
  <si>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</si>
  <si>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</si>
  <si>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</si>
  <si>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</si>
  <si>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</si>
  <si>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</si>
  <si>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</si>
  <si>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</si>
  <si>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</si>
  <si>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</si>
  <si>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</si>
  <si>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</si>
  <si>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</si>
  <si>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</si>
  <si>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</si>
  <si>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</si>
  <si>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</si>
  <si>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</si>
  <si>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</si>
  <si>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</si>
  <si>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</si>
  <si>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</si>
  <si>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</si>
  <si>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</si>
  <si>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</si>
  <si>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</si>
  <si>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</si>
  <si>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</si>
  <si>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</si>
  <si>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</si>
  <si>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</si>
  <si>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</si>
  <si>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</si>
  <si>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</si>
  <si>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</si>
  <si>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</si>
  <si>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</si>
  <si>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</si>
  <si>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</si>
  <si>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</si>
  <si>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</si>
  <si>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</si>
  <si>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</si>
  <si>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</si>
  <si>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</si>
  <si>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</si>
  <si>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</si>
  <si>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</si>
  <si>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</si>
  <si>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</si>
  <si>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</si>
  <si>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</si>
  <si>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</si>
  <si>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</si>
  <si>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</si>
  <si>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</si>
  <si>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</si>
  <si>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</si>
  <si>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</si>
  <si>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</si>
  <si>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</si>
  <si>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</si>
  <si>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</si>
  <si>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</si>
  <si>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</si>
  <si>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</si>
  <si>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</si>
  <si>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</si>
  <si>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</si>
  <si>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</si>
  <si>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</si>
  <si>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</si>
  <si>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</si>
  <si>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</si>
  <si>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</si>
  <si>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</si>
  <si>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</si>
  <si>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</si>
  <si>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</si>
  <si>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</si>
  <si>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</si>
  <si>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</si>
  <si>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</si>
  <si>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</si>
  <si>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</si>
  <si>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</si>
  <si>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</si>
  <si>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</si>
  <si>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</si>
  <si>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</si>
  <si>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</si>
  <si>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</si>
  <si>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</si>
  <si>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</si>
  <si>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</si>
  <si>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</si>
  <si>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</si>
  <si>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</si>
  <si>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</si>
  <si>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</si>
  <si>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</si>
  <si>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</si>
  <si>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</si>
  <si>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</si>
  <si>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</si>
  <si>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</si>
  <si>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</si>
  <si>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</si>
  <si>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</si>
  <si>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</si>
  <si>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</si>
  <si>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</si>
  <si>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</si>
  <si>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</si>
  <si>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</si>
  <si>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</si>
  <si>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</si>
  <si>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</si>
  <si>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</si>
  <si>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</si>
  <si>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</si>
  <si>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</si>
  <si>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</si>
  <si>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</si>
  <si>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</si>
  <si>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</si>
  <si>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</si>
  <si>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</si>
  <si>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</si>
  <si>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</si>
  <si>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</si>
  <si>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</si>
  <si>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</si>
  <si>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</si>
  <si>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</si>
  <si>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</si>
  <si>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</si>
  <si>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</si>
  <si>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</si>
  <si>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</si>
  <si>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</si>
  <si>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</si>
  <si>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</si>
  <si>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</si>
  <si>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</si>
  <si>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</si>
  <si>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</si>
  <si>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</si>
  <si>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</si>
  <si>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</si>
  <si>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</si>
  <si>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</si>
  <si>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</si>
  <si>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</si>
  <si>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</si>
  <si>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</si>
  <si>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</si>
  <si>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</si>
  <si>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</si>
  <si>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</si>
  <si>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</si>
  <si>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</si>
  <si>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</si>
  <si>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</si>
  <si>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</si>
  <si>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</si>
  <si>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</si>
  <si>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</si>
  <si>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</si>
  <si>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</si>
  <si>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</si>
  <si>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</si>
  <si>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</si>
  <si>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</si>
  <si>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</si>
  <si>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</si>
  <si>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</si>
  <si>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</si>
  <si>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</si>
  <si>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</si>
  <si>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</si>
  <si>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</si>
  <si>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</si>
  <si>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</si>
  <si>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</si>
  <si>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</si>
  <si>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</si>
  <si>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</si>
  <si>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</si>
  <si>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</si>
  <si>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</si>
  <si>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</si>
  <si>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</si>
  <si>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</si>
  <si>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</si>
  <si>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</si>
  <si>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</si>
  <si>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</si>
  <si>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</si>
  <si>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</si>
  <si>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</si>
  <si>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</si>
  <si>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</si>
  <si>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</si>
  <si>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</si>
  <si>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</si>
  <si>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</si>
  <si>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</si>
  <si>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</si>
  <si>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</si>
  <si>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</si>
  <si>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</si>
  <si>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</si>
  <si>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</si>
  <si>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</si>
  <si>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</si>
  <si>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</si>
  <si>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</si>
  <si>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</si>
  <si>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</si>
  <si>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</si>
  <si>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</si>
  <si>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</si>
  <si>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</si>
  <si>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</si>
  <si>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</si>
  <si>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</si>
  <si>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</si>
  <si>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</si>
  <si>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</si>
  <si>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</si>
  <si>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</si>
  <si>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</si>
  <si>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</si>
  <si>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</si>
  <si>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</si>
  <si>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</si>
  <si>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</si>
  <si>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</si>
  <si>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</si>
  <si>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</si>
  <si>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</si>
  <si>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</si>
  <si>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</si>
  <si>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</si>
  <si>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</si>
  <si>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</si>
  <si>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</si>
  <si>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</si>
  <si>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</si>
  <si>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</si>
  <si>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</si>
  <si>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</si>
  <si>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</si>
  <si>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</si>
  <si>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</si>
  <si>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</si>
  <si>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</si>
  <si>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</si>
  <si>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</si>
  <si>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</si>
  <si>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</si>
  <si>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</si>
  <si>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</si>
  <si>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</si>
  <si>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</si>
  <si>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</si>
  <si>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</si>
  <si>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</si>
  <si>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</si>
  <si>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</si>
  <si>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</si>
  <si>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</si>
  <si>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</si>
  <si>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</si>
  <si>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</si>
  <si>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</si>
  <si>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</si>
  <si>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</si>
  <si>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</si>
  <si>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</si>
  <si>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</si>
  <si>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</si>
  <si>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</si>
  <si>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</si>
  <si>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</si>
  <si>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</si>
  <si>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</si>
  <si>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</si>
  <si>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</si>
  <si>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</si>
  <si>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</si>
  <si>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</si>
  <si>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</si>
  <si>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</si>
  <si>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</si>
  <si>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</si>
  <si>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</si>
  <si>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</si>
  <si>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</si>
  <si>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</si>
  <si>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</si>
  <si>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</si>
  <si>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</si>
  <si>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</si>
  <si>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</si>
  <si>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</si>
  <si>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</si>
  <si>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</si>
  <si>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</si>
  <si>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</si>
  <si>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</si>
  <si>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</si>
  <si>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</si>
  <si>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</si>
  <si>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</si>
  <si>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</si>
  <si>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</si>
  <si>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</si>
  <si>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</si>
  <si>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</si>
  <si>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</si>
  <si>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</si>
  <si>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</si>
  <si>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</si>
  <si>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</si>
  <si>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</si>
  <si>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</si>
  <si>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</si>
  <si>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</si>
  <si>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</si>
  <si>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</si>
  <si>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</si>
  <si>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</si>
  <si>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</si>
  <si>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</si>
  <si>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</si>
  <si>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</si>
  <si>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</si>
  <si>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</si>
  <si>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</si>
  <si>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</si>
  <si>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</si>
  <si>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</si>
  <si>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</si>
  <si>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</si>
  <si>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</si>
  <si>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</si>
  <si>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</si>
  <si>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</si>
  <si>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</si>
  <si>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</si>
  <si>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</si>
  <si>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</si>
  <si>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</si>
  <si>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</si>
  <si>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</si>
  <si>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</si>
  <si>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</si>
  <si>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</si>
  <si>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</si>
  <si>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</si>
  <si>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</si>
  <si>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</si>
  <si>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</si>
  <si>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</si>
  <si>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</si>
  <si>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</si>
  <si>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</si>
  <si>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</si>
  <si>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</si>
  <si>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</si>
  <si>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</si>
  <si>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</si>
  <si>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</si>
  <si>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</si>
  <si>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</si>
  <si>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</si>
  <si>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</si>
  <si>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</si>
  <si>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</si>
  <si>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</si>
  <si>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</si>
  <si>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</si>
  <si>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</si>
  <si>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</si>
  <si>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</si>
  <si>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</si>
  <si>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</si>
  <si>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</si>
  <si>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</si>
  <si>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</si>
  <si>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</si>
  <si>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</si>
  <si>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</si>
  <si>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</si>
  <si>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</si>
  <si>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</si>
  <si>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</si>
  <si>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</si>
  <si>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</si>
  <si>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</si>
  <si>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</si>
  <si>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</si>
  <si>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</si>
  <si>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</si>
  <si>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</si>
  <si>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</si>
  <si>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</si>
  <si>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</si>
  <si>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</si>
  <si>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</si>
  <si>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</si>
  <si>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</si>
  <si>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</si>
  <si>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</si>
  <si>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</si>
  <si>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</si>
  <si>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</si>
  <si>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</si>
  <si>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</si>
  <si>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</si>
  <si>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</si>
  <si>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</si>
  <si>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</si>
  <si>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</si>
  <si>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</si>
  <si>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</si>
  <si>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</si>
  <si>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</si>
  <si>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</si>
  <si>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</si>
  <si>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</si>
  <si>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</si>
  <si>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</si>
  <si>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</si>
  <si>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</si>
  <si>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</si>
  <si>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</si>
  <si>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</si>
  <si>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</si>
  <si>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</si>
  <si>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</si>
  <si>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</si>
  <si>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</si>
  <si>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</si>
  <si>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</si>
  <si>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</si>
  <si>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</si>
  <si>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</si>
  <si>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</si>
  <si>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</si>
  <si>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</si>
  <si>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</si>
  <si>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</si>
  <si>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</si>
  <si>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</si>
  <si>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</si>
  <si>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</si>
  <si>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</si>
  <si>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</si>
  <si>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</si>
  <si>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</si>
  <si>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</si>
  <si>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</si>
  <si>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</si>
  <si>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</si>
  <si>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</si>
  <si>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</si>
  <si>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</si>
  <si>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</si>
  <si>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</si>
  <si>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</si>
  <si>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</si>
  <si>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</si>
  <si>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</si>
  <si>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</si>
  <si>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</si>
  <si>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</si>
  <si>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</si>
  <si>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</si>
  <si>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</si>
  <si>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</si>
  <si>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</si>
  <si>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</si>
  <si>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</si>
  <si>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</si>
  <si>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</si>
  <si>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</si>
  <si>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</si>
  <si>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</si>
  <si>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</si>
  <si>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</si>
  <si>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</si>
  <si>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</si>
  <si>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</si>
  <si>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</si>
  <si>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</si>
  <si>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</si>
  <si>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</si>
  <si>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</si>
  <si>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</si>
  <si>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</si>
  <si>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</si>
  <si>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</si>
  <si>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</si>
  <si>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</si>
  <si>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</si>
  <si>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</si>
  <si>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</si>
  <si>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</si>
  <si>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</si>
  <si>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</si>
  <si>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</si>
  <si>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</si>
  <si>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</si>
  <si>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</si>
  <si>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</si>
  <si>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</si>
  <si>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</si>
  <si>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</si>
  <si>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</si>
  <si>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</si>
  <si>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</si>
  <si>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</si>
  <si>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</si>
  <si>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</si>
  <si>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</si>
  <si>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</si>
  <si>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</si>
  <si>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</si>
  <si>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</si>
  <si>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</si>
  <si>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</si>
  <si>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</si>
  <si>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</si>
  <si>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</si>
  <si>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</si>
  <si>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</si>
  <si>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</si>
  <si>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</si>
  <si>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</si>
  <si>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</si>
  <si>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</si>
  <si>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</si>
  <si>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</si>
  <si>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</si>
  <si>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</si>
  <si>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</si>
  <si>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</si>
  <si>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</si>
  <si>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</si>
  <si>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</si>
  <si>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</si>
  <si>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</si>
  <si>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</si>
  <si>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</si>
  <si>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</si>
  <si>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</si>
  <si>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</si>
  <si>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</si>
  <si>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</si>
  <si>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</si>
  <si>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</si>
  <si>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</si>
  <si>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</si>
  <si>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</si>
  <si>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</si>
  <si>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</si>
  <si>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</si>
  <si>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</si>
  <si>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</si>
  <si>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</si>
  <si>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</si>
  <si>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</si>
  <si>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</si>
  <si>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</si>
  <si>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</si>
  <si>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</si>
  <si>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</si>
  <si>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</si>
  <si>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</si>
  <si>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</si>
  <si>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</si>
  <si>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</si>
  <si>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</si>
  <si>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</si>
  <si>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</si>
  <si>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</si>
  <si>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</si>
  <si>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</si>
  <si>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</si>
  <si>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</si>
  <si>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</si>
  <si>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</si>
  <si>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</si>
  <si>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</si>
  <si>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</si>
  <si>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</si>
  <si>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</si>
  <si>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</si>
  <si>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</si>
  <si>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</si>
  <si>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</si>
  <si>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</si>
  <si>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</si>
  <si>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</si>
  <si>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</si>
  <si>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</si>
  <si>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</si>
  <si>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</si>
  <si>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</si>
  <si>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</si>
  <si>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</si>
  <si>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</si>
  <si>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</si>
  <si>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</si>
  <si>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</si>
  <si>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</si>
  <si>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</si>
  <si>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</si>
  <si>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</si>
  <si>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</si>
  <si>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</si>
  <si>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</si>
  <si>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</si>
  <si>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</si>
  <si>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</si>
  <si>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</si>
  <si>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</si>
  <si>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</si>
  <si>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</si>
  <si>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</si>
  <si>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</si>
  <si>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</si>
  <si>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</si>
  <si>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</si>
  <si>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</si>
  <si>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</si>
  <si>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</si>
  <si>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</si>
  <si>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</si>
  <si>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</si>
  <si>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</si>
  <si>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</si>
  <si>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</si>
  <si>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</si>
  <si>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</si>
  <si>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</si>
  <si>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</si>
  <si>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</si>
  <si>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</si>
  <si>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</si>
  <si>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</si>
  <si>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</si>
  <si>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</si>
  <si>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</si>
  <si>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</si>
  <si>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</si>
  <si>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</si>
  <si>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</si>
  <si>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</si>
  <si>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</si>
  <si>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</si>
  <si>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</si>
  <si>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</si>
  <si>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</si>
  <si>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</si>
  <si>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</si>
  <si>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</si>
  <si>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</si>
  <si>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</si>
  <si>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</si>
  <si>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</si>
  <si>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</si>
  <si>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</si>
  <si>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</si>
  <si>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</si>
  <si>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</si>
  <si>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</si>
  <si>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</si>
  <si>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</si>
  <si>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</si>
  <si>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</si>
  <si>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</si>
  <si>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</si>
  <si>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</si>
  <si>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</si>
  <si>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</si>
  <si>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</si>
  <si>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</si>
  <si>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</si>
  <si>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</si>
  <si>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</si>
  <si>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</si>
  <si>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</si>
  <si>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</si>
  <si>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</si>
  <si>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</si>
  <si>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</si>
  <si>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</si>
  <si>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</si>
  <si>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</si>
  <si>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</si>
  <si>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</si>
  <si>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</si>
  <si>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</si>
  <si>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</si>
  <si>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</si>
  <si>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</si>
  <si>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</si>
  <si>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</si>
  <si>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</si>
  <si>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</si>
  <si>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</si>
  <si>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</si>
  <si>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</si>
  <si>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</si>
  <si>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</si>
  <si>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</si>
  <si>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</si>
  <si>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</si>
  <si>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</si>
  <si>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</si>
  <si>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</si>
  <si>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</si>
  <si>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</si>
  <si>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</si>
  <si>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</si>
  <si>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</si>
  <si>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</si>
  <si>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</si>
  <si>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</si>
  <si>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</si>
  <si>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</si>
  <si>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</si>
  <si>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</si>
  <si>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</si>
  <si>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</si>
  <si>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</si>
  <si>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</si>
  <si>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</si>
  <si>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</si>
  <si>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</si>
  <si>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</si>
  <si>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</si>
  <si>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</si>
  <si>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</si>
  <si>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</si>
  <si>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</si>
  <si>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</si>
  <si>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</si>
  <si>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</si>
  <si>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</si>
  <si>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</si>
  <si>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</si>
  <si>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</si>
  <si>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</si>
  <si>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</si>
  <si>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</si>
  <si>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</si>
  <si>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</si>
  <si>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</si>
  <si>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</si>
  <si>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</si>
  <si>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</si>
  <si>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</si>
  <si>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</si>
  <si>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</si>
  <si>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</si>
  <si>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</si>
  <si>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</si>
  <si>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</si>
  <si>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</si>
  <si>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</si>
  <si>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</si>
  <si>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</si>
  <si>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</si>
  <si>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</si>
  <si>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</si>
  <si>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</si>
  <si>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</si>
  <si>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</si>
  <si>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</si>
  <si>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</si>
  <si>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</si>
  <si>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</si>
  <si>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</si>
  <si>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</si>
  <si>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</si>
  <si>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</si>
  <si>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</si>
  <si>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</si>
  <si>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</si>
  <si>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</si>
  <si>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</si>
  <si>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</si>
  <si>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</si>
  <si>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</si>
  <si>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</si>
  <si>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</si>
  <si>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</si>
  <si>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</si>
  <si>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</si>
  <si>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</si>
  <si>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</si>
  <si>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</si>
  <si>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</si>
  <si>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</si>
  <si>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</si>
  <si>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</si>
  <si>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</si>
  <si>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</si>
  <si>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</si>
  <si>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</si>
  <si>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</si>
  <si>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</si>
  <si>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</si>
  <si>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</si>
  <si>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</si>
  <si>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</si>
  <si>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</si>
  <si>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</si>
  <si>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</si>
  <si>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</si>
  <si>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</si>
  <si>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</si>
  <si>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</si>
  <si>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</si>
  <si>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</si>
  <si>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</si>
  <si>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</si>
  <si>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</si>
  <si>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</si>
  <si>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</si>
  <si>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</si>
  <si>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</si>
  <si>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</si>
  <si>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</si>
  <si>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</si>
  <si>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</si>
  <si>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</si>
  <si>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</si>
  <si>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</si>
  <si>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</si>
  <si>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</si>
  <si>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</si>
  <si>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</si>
  <si>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</si>
  <si>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</si>
  <si>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</si>
  <si>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</si>
  <si>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</si>
  <si>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</si>
  <si>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</si>
  <si>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</si>
  <si>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</si>
  <si>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</si>
  <si>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</si>
  <si>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</si>
  <si>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</si>
  <si>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</si>
  <si>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</si>
  <si>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</si>
  <si>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</si>
  <si>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</si>
  <si>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</si>
  <si>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</si>
  <si>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</si>
  <si>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</si>
  <si>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</si>
  <si>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</si>
  <si>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</si>
  <si>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</si>
  <si>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</si>
  <si>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</si>
  <si>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</si>
  <si>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</si>
  <si>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</si>
  <si>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</si>
  <si>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</si>
  <si>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</si>
  <si>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</si>
  <si>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</si>
  <si>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</si>
  <si>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</si>
  <si>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</si>
  <si>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</si>
  <si>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</si>
  <si>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</si>
  <si>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</si>
  <si>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</si>
  <si>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</si>
  <si>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</si>
  <si>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</si>
  <si>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</si>
  <si>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</si>
  <si>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</si>
  <si>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</si>
  <si>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</si>
  <si>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</si>
  <si>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</si>
  <si>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</si>
  <si>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</si>
  <si>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</si>
  <si>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</si>
  <si>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</si>
  <si>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</si>
  <si>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</si>
  <si>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</si>
  <si>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</si>
  <si>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</si>
  <si>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</si>
  <si>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</si>
  <si>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</si>
  <si>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</si>
  <si>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</si>
  <si>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</si>
  <si>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</si>
  <si>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</si>
  <si>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</si>
  <si>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</si>
  <si>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</si>
  <si>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</si>
  <si>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</si>
  <si>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</si>
  <si>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</si>
  <si>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</si>
  <si>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</si>
  <si>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</si>
  <si>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</si>
  <si>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</si>
  <si>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</si>
  <si>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</si>
  <si>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</si>
  <si>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</si>
  <si>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</si>
  <si>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</si>
  <si>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</si>
  <si>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</si>
  <si>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</si>
  <si>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</si>
  <si>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</si>
  <si>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</si>
  <si>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</si>
  <si>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</si>
  <si>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</si>
  <si>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</si>
  <si>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</si>
  <si>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</si>
  <si>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</si>
  <si>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</si>
  <si>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</si>
  <si>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</si>
  <si>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</si>
  <si>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</si>
  <si>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</si>
  <si>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</si>
  <si>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</si>
  <si>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</si>
  <si>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</si>
  <si>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</si>
  <si>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</si>
  <si>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</si>
  <si>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</si>
  <si>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</si>
  <si>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</si>
  <si>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</si>
  <si>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</si>
  <si>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</si>
  <si>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</si>
  <si>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</si>
  <si>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</si>
  <si>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</si>
  <si>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</si>
  <si>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</si>
  <si>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</si>
  <si>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</si>
  <si>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</si>
  <si>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</si>
  <si>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</si>
  <si>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</si>
  <si>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</si>
  <si>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</si>
  <si>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</si>
  <si>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</si>
  <si>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</si>
  <si>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</si>
  <si>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</si>
  <si>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</si>
  <si>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</si>
  <si>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</si>
  <si>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</si>
  <si>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</si>
  <si>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</si>
  <si>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</si>
  <si>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</si>
  <si>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</si>
  <si>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</si>
  <si>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</si>
  <si>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</si>
  <si>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</si>
  <si>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</si>
  <si>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</si>
  <si>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</si>
  <si>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</si>
  <si>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</si>
  <si>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</si>
  <si>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</si>
  <si>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</si>
  <si>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</si>
  <si>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</si>
  <si>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</si>
  <si>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</si>
  <si>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</si>
  <si>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</si>
  <si>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</si>
  <si>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</si>
  <si>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</si>
  <si>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</si>
  <si>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</si>
  <si>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</si>
  <si>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</si>
  <si>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</si>
  <si>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</si>
  <si>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</si>
  <si>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</si>
  <si>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</si>
  <si>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</si>
  <si>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</si>
  <si>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</si>
  <si>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</si>
  <si>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</si>
  <si>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</si>
  <si>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</si>
  <si>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</si>
  <si>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</si>
  <si>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</si>
  <si>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</si>
  <si>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</si>
  <si>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</si>
  <si>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</si>
  <si>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</si>
  <si>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</si>
  <si>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</si>
  <si>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</si>
  <si>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</si>
  <si>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</si>
  <si>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</si>
  <si>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</si>
  <si>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</si>
  <si>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</si>
  <si>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</si>
  <si>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</si>
  <si>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</si>
  <si>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</si>
  <si>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</si>
  <si>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</si>
  <si>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</si>
  <si>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</si>
  <si>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</si>
  <si>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</si>
  <si>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</si>
  <si>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</si>
  <si>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</si>
  <si>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</si>
  <si>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</si>
  <si>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</si>
  <si>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</si>
  <si>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</si>
  <si>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</si>
  <si>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</si>
  <si>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</si>
  <si>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</si>
  <si>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</si>
  <si>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</si>
  <si>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</si>
  <si>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</si>
  <si>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</si>
  <si>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</si>
  <si>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</si>
  <si>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</si>
  <si>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</si>
  <si>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</si>
  <si>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</si>
  <si>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</si>
  <si>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</si>
  <si>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</si>
  <si>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</si>
  <si>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</si>
  <si>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</si>
  <si>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</si>
  <si>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</si>
  <si>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</si>
  <si>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</si>
  <si>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</si>
  <si>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</si>
  <si>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</si>
  <si>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</si>
  <si>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</si>
  <si>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</si>
  <si>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</si>
  <si>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</si>
  <si>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</si>
  <si>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</si>
  <si>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</si>
  <si>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</si>
  <si>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</si>
  <si>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</si>
  <si>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</si>
  <si>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</si>
  <si>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</si>
  <si>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</si>
  <si>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</si>
  <si>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</si>
  <si>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</si>
  <si>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</si>
  <si>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</si>
  <si>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</si>
  <si>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</si>
  <si>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</si>
  <si>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</si>
  <si>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</si>
  <si>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</si>
  <si>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</si>
  <si>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</si>
  <si>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</si>
  <si>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</si>
  <si>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</si>
  <si>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</si>
  <si>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</si>
  <si>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</si>
  <si>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</si>
  <si>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</si>
  <si>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</si>
  <si>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</si>
  <si>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</si>
  <si>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</si>
  <si>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</si>
  <si>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</si>
  <si>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</si>
  <si>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</si>
  <si>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</si>
  <si>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</si>
  <si>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</si>
  <si>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</si>
  <si>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</si>
  <si>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</si>
  <si>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</si>
  <si>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</si>
  <si>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</si>
  <si>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</si>
  <si>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</si>
  <si>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</si>
  <si>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</si>
  <si>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</si>
  <si>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</si>
  <si>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</si>
  <si>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</si>
  <si>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</si>
  <si>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</si>
  <si>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</si>
  <si>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</si>
  <si>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</si>
  <si>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</si>
  <si>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</si>
  <si>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</si>
  <si>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</si>
  <si>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</si>
  <si>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</si>
  <si>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</si>
  <si>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</si>
  <si>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</si>
  <si>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</si>
  <si>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</si>
  <si>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</si>
  <si>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</si>
  <si>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</si>
  <si>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</si>
  <si>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</si>
  <si>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</si>
  <si>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</si>
  <si>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</si>
  <si>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</si>
  <si>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</si>
  <si>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</si>
  <si>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</si>
  <si>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</si>
  <si>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</si>
  <si>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</si>
  <si>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</si>
  <si>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</si>
  <si>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</si>
  <si>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</si>
  <si>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</si>
  <si>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</si>
  <si>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</si>
  <si>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</si>
  <si>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</si>
  <si>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</si>
  <si>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</si>
  <si>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</si>
  <si>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</si>
  <si>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</si>
  <si>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</si>
  <si>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</si>
  <si>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</si>
  <si>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</si>
  <si>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</si>
  <si>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</si>
  <si>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</si>
  <si>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</si>
  <si>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</si>
  <si>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</si>
  <si>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</si>
  <si>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</si>
  <si>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</si>
  <si>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</si>
  <si>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</si>
  <si>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</si>
  <si>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</si>
  <si>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</si>
  <si>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</si>
  <si>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</si>
  <si>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</si>
  <si>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</si>
  <si>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</si>
  <si>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</si>
  <si>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</si>
  <si>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</si>
  <si>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</si>
  <si>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</si>
  <si>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</si>
  <si>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</si>
  <si>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</si>
  <si>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</si>
  <si>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</si>
  <si>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</si>
  <si>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</si>
  <si>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</si>
  <si>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</si>
  <si>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</si>
  <si>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</si>
  <si>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</si>
  <si>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</si>
  <si>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</si>
  <si>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</si>
  <si>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</si>
  <si>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</si>
  <si>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</si>
  <si>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</si>
  <si>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</si>
  <si>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</si>
  <si>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</si>
  <si>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</si>
  <si>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</si>
  <si>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</si>
  <si>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</si>
  <si>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</si>
  <si>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</si>
  <si>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</si>
  <si>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</si>
  <si>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</si>
  <si>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</si>
  <si>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</si>
  <si>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</si>
  <si>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</si>
  <si>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</si>
  <si>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</si>
  <si>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</si>
  <si>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</si>
  <si>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</si>
  <si>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</si>
  <si>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</si>
  <si>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</si>
  <si>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</si>
  <si>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</si>
  <si>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</si>
  <si>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</si>
  <si>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</si>
  <si>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</si>
  <si>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</si>
  <si>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</si>
  <si>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</si>
  <si>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</si>
  <si>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</si>
  <si>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</si>
  <si>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</si>
  <si>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</si>
  <si>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</si>
  <si>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</si>
  <si>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</si>
  <si>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</si>
  <si>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</si>
  <si>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</si>
  <si>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</si>
  <si>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</si>
  <si>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</si>
  <si>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</si>
  <si>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</si>
  <si>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</si>
  <si>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</si>
  <si>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</si>
  <si>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</si>
  <si>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</si>
  <si>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</si>
  <si>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</si>
  <si>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</si>
  <si>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</si>
  <si>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</si>
  <si>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</si>
  <si>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</si>
  <si>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</si>
  <si>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</si>
  <si>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</si>
  <si>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</si>
  <si>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</si>
  <si>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</si>
  <si>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</si>
  <si>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</si>
  <si>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</si>
  <si>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</si>
  <si>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</si>
  <si>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</si>
  <si>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</si>
  <si>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</si>
  <si>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</si>
  <si>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</si>
  <si>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</si>
  <si>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</si>
  <si>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</si>
  <si>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</si>
  <si>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</si>
  <si>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</si>
  <si>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</si>
  <si>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</si>
  <si>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</si>
  <si>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</si>
  <si>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</si>
  <si>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</si>
  <si>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</si>
  <si>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</si>
  <si>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</si>
  <si>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</si>
  <si>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</si>
  <si>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</si>
  <si>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</si>
  <si>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</si>
  <si>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</si>
  <si>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</si>
  <si>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</si>
  <si>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</si>
  <si>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</si>
  <si>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</si>
  <si>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</si>
  <si>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</si>
  <si>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</si>
  <si>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</si>
  <si>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</si>
  <si>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</si>
  <si>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</si>
  <si>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</si>
  <si>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</si>
  <si>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</si>
  <si>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</si>
  <si>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</si>
  <si>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</si>
  <si>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</si>
  <si>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</si>
  <si>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</si>
  <si>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</si>
  <si>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</si>
  <si>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</si>
  <si>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</si>
  <si>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</si>
  <si>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</si>
  <si>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</si>
  <si>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</si>
  <si>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</si>
  <si>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</si>
  <si>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</si>
  <si>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</si>
  <si>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</si>
  <si>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</si>
  <si>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</si>
  <si>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</si>
  <si>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</si>
  <si>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</si>
  <si>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</si>
  <si>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</si>
  <si>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</si>
  <si>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</si>
  <si>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</si>
  <si>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</si>
  <si>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</si>
  <si>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</si>
  <si>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</si>
  <si>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</si>
  <si>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</si>
  <si>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</si>
  <si>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</si>
  <si>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</si>
  <si>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</si>
  <si>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</si>
  <si>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</si>
  <si>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</si>
  <si>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</si>
  <si>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</si>
  <si>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</si>
  <si>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</si>
  <si>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</si>
  <si>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</si>
  <si>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</si>
  <si>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</si>
  <si>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</si>
  <si>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</si>
  <si>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</si>
  <si>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</si>
  <si>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</si>
  <si>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</si>
  <si>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</si>
  <si>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</si>
  <si>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</si>
  <si>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</si>
  <si>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</si>
  <si>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</si>
  <si>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</si>
  <si>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</si>
  <si>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</si>
  <si>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</si>
  <si>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</si>
  <si>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</si>
  <si>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</si>
  <si>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</si>
  <si>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</si>
  <si>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</si>
  <si>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</si>
  <si>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</si>
  <si>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</si>
  <si>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</si>
  <si>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</si>
  <si>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</si>
  <si>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</si>
  <si>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</si>
  <si>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</si>
  <si>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</si>
  <si>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</si>
  <si>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</si>
  <si>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</si>
  <si>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</si>
  <si>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</si>
  <si>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</si>
  <si>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</si>
  <si>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</si>
  <si>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</si>
  <si>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</si>
  <si>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</si>
  <si>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</si>
  <si>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</si>
  <si>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</si>
  <si>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</si>
  <si>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</si>
  <si>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</si>
  <si>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</si>
  <si>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</si>
  <si>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</si>
  <si>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</si>
  <si>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</si>
  <si>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</si>
  <si>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</si>
  <si>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</si>
  <si>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</si>
  <si>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</si>
  <si>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</si>
  <si>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</si>
  <si>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</si>
  <si>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</si>
  <si>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</si>
  <si>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</si>
  <si>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</si>
  <si>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</si>
  <si>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</si>
  <si>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</si>
  <si>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</si>
  <si>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</si>
  <si>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</si>
  <si>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</si>
  <si>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</si>
  <si>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</si>
  <si>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</si>
  <si>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</si>
  <si>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</si>
  <si>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</si>
  <si>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</si>
  <si>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</si>
  <si>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</si>
  <si>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</si>
  <si>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</si>
  <si>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</si>
  <si>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</si>
  <si>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</si>
  <si>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</si>
  <si>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</si>
  <si>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</si>
  <si>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</si>
  <si>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</si>
  <si>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</si>
  <si>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</si>
  <si>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</si>
  <si>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</si>
  <si>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</si>
  <si>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</si>
  <si>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</si>
  <si>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</si>
  <si>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</si>
  <si>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</si>
  <si>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</si>
  <si>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</si>
  <si>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</si>
  <si>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</si>
  <si>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</si>
  <si>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</si>
  <si>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</si>
  <si>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</si>
  <si>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</si>
  <si>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</si>
  <si>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</si>
  <si>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</si>
  <si>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</si>
  <si>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</si>
  <si>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</si>
  <si>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</si>
  <si>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</si>
  <si>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</si>
  <si>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</si>
  <si>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</si>
  <si>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</si>
  <si>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</si>
  <si>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</si>
  <si>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</si>
  <si>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</si>
  <si>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</si>
  <si>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</si>
  <si>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</si>
  <si>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</si>
  <si>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</si>
  <si>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</si>
  <si>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</si>
  <si>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</si>
  <si>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</si>
  <si>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</si>
  <si>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</si>
  <si>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</si>
  <si>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</si>
  <si>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</si>
  <si>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</si>
  <si>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</si>
  <si>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</si>
  <si>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</si>
  <si>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</si>
  <si>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</si>
  <si>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</si>
  <si>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</si>
  <si>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</si>
  <si>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</si>
  <si>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</si>
  <si>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</si>
  <si>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</si>
  <si>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</si>
  <si>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</si>
  <si>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</si>
  <si>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</si>
  <si>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</si>
  <si>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</si>
  <si>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</si>
  <si>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</si>
  <si>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</si>
  <si>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</si>
  <si>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</si>
  <si>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</si>
  <si>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</si>
  <si>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</si>
  <si>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</si>
  <si>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</si>
  <si>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</si>
  <si>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</si>
  <si>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</si>
  <si>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</si>
  <si>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</si>
  <si>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</si>
  <si>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</si>
  <si>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</si>
  <si>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</si>
  <si>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</si>
  <si>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</si>
  <si>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</si>
  <si>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</si>
  <si>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</si>
  <si>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</si>
  <si>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</si>
  <si>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</si>
  <si>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</si>
  <si>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</si>
  <si>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</si>
  <si>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</si>
  <si>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</si>
  <si>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</si>
  <si>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</si>
  <si>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</si>
  <si>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</si>
  <si>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</si>
  <si>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</si>
  <si>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</si>
  <si>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</si>
  <si>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</si>
  <si>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</si>
  <si>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</si>
  <si>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</si>
  <si>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</si>
  <si>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</si>
  <si>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</si>
  <si>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</si>
  <si>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</si>
  <si>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</si>
  <si>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</si>
  <si>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</si>
  <si>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</si>
  <si>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</si>
  <si>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</si>
  <si>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</si>
  <si>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</si>
  <si>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</si>
  <si>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</si>
  <si>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</si>
  <si>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</si>
  <si>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</si>
  <si>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</si>
  <si>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</si>
  <si>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</si>
  <si>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</si>
  <si>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</si>
  <si>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</si>
  <si>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</si>
  <si>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</si>
  <si>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</si>
  <si>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</si>
  <si>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</si>
  <si>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</si>
  <si>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</si>
  <si>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</si>
  <si>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</si>
  <si>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</si>
  <si>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</si>
  <si>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</si>
  <si>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</si>
  <si>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</si>
  <si>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</si>
  <si>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</si>
  <si>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</si>
  <si>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</si>
  <si>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</si>
  <si>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</si>
  <si>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</si>
  <si>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</si>
  <si>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</si>
  <si>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</si>
  <si>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</si>
  <si>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</si>
  <si>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</si>
  <si>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</si>
  <si>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</si>
  <si>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</si>
  <si>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</si>
  <si>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</si>
  <si>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</si>
  <si>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</si>
  <si>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</si>
  <si>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</si>
  <si>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</si>
  <si>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</si>
  <si>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</si>
  <si>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</si>
  <si>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</si>
  <si>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</si>
  <si>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</si>
  <si>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</si>
  <si>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</si>
  <si>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</si>
  <si>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</si>
  <si>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</si>
  <si>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</si>
  <si>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</si>
  <si>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</si>
  <si>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</si>
  <si>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</si>
  <si>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</si>
  <si>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</si>
  <si>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</si>
  <si>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</si>
  <si>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</si>
  <si>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</si>
  <si>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</si>
  <si>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</si>
  <si>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</si>
  <si>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</si>
  <si>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</si>
  <si>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</si>
  <si>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</si>
  <si>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</si>
  <si>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</si>
  <si>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</si>
  <si>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</si>
  <si>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</si>
  <si>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</si>
  <si>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</si>
  <si>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</si>
  <si>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</si>
  <si>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</si>
  <si>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</si>
  <si>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</si>
  <si>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</si>
  <si>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</si>
  <si>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</si>
  <si>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</si>
  <si>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</si>
  <si>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</si>
  <si>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</si>
  <si>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</si>
  <si>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</si>
  <si>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</si>
  <si>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</si>
  <si>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</si>
  <si>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</si>
  <si>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</si>
  <si>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</si>
  <si>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</si>
  <si>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</si>
  <si>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</si>
  <si>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</si>
  <si>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</si>
  <si>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</si>
  <si>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</si>
  <si>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</si>
  <si>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</si>
  <si>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</si>
  <si>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</si>
  <si>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</si>
  <si>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</si>
  <si>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</si>
  <si>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</si>
  <si>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</si>
  <si>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</si>
  <si>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</si>
  <si>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</si>
  <si>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</si>
  <si>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</si>
  <si>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</si>
  <si>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</si>
  <si>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</si>
  <si>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</si>
  <si>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</si>
  <si>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</si>
  <si>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</si>
  <si>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</si>
  <si>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</si>
  <si>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</si>
  <si>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</si>
  <si>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</si>
  <si>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</si>
  <si>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</si>
  <si>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</si>
  <si>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</si>
  <si>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</si>
  <si>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</si>
  <si>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</si>
  <si>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</si>
  <si>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</si>
  <si>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</si>
  <si>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</si>
  <si>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</si>
  <si>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</si>
  <si>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</si>
  <si>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</si>
  <si>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</si>
  <si>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</si>
  <si>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</si>
  <si>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</si>
  <si>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</si>
  <si>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</si>
  <si>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</si>
  <si>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</si>
  <si>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</si>
  <si>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</si>
  <si>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</si>
  <si>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</si>
  <si>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</si>
  <si>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</si>
  <si>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</si>
  <si>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</si>
  <si>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</si>
  <si>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</si>
  <si>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</si>
  <si>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</si>
  <si>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</si>
  <si>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</si>
  <si>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</si>
  <si>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</si>
  <si>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</si>
  <si>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</si>
  <si>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</si>
  <si>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</si>
  <si>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</si>
  <si>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</si>
  <si>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</si>
  <si>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</si>
  <si>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</si>
  <si>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</si>
  <si>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</si>
  <si>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</si>
  <si>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</si>
  <si>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</si>
  <si>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</si>
  <si>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</si>
  <si>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</si>
  <si>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</si>
  <si>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</si>
  <si>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</si>
  <si>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</si>
  <si>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</si>
  <si>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</si>
  <si>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</si>
  <si>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</si>
  <si>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</si>
  <si>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</si>
  <si>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</si>
  <si>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</si>
  <si>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</si>
  <si>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</si>
  <si>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</si>
  <si>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</si>
  <si>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</si>
  <si>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</si>
  <si>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</si>
  <si>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</si>
  <si>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</si>
  <si>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</si>
  <si>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</si>
  <si>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</si>
  <si>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</si>
  <si>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</si>
  <si>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</si>
  <si>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</si>
  <si>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</si>
  <si>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</si>
  <si>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</si>
  <si>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</si>
  <si>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</si>
  <si>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</si>
  <si>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</si>
  <si>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</si>
  <si>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</si>
  <si>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</si>
  <si>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</si>
  <si>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</si>
  <si>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</si>
  <si>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</si>
  <si>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</si>
  <si>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</si>
  <si>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</si>
  <si>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</si>
  <si>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</si>
  <si>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</si>
  <si>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</si>
  <si>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</si>
  <si>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</si>
  <si>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</si>
  <si>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</si>
  <si>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</si>
  <si>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</si>
  <si>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</si>
  <si>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</si>
  <si>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</si>
  <si>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</si>
  <si>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</si>
  <si>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</si>
  <si>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</si>
  <si>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</si>
  <si>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</si>
  <si>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</si>
  <si>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</si>
  <si>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</si>
  <si>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</si>
  <si>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</si>
  <si>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</si>
  <si>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</si>
  <si>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</si>
  <si>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</si>
  <si>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</si>
  <si>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</si>
  <si>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</si>
  <si>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</si>
  <si>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</si>
  <si>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</si>
  <si>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</si>
  <si>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</si>
  <si>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</si>
  <si>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</si>
  <si>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</si>
  <si>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</si>
  <si>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</si>
  <si>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</si>
  <si>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</si>
  <si>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</si>
  <si>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</si>
  <si>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</si>
  <si>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</si>
  <si>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</si>
  <si>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</si>
  <si>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</si>
  <si>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</si>
  <si>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</si>
  <si>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</si>
  <si>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</si>
  <si>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</si>
  <si>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</si>
  <si>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</si>
  <si>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</si>
  <si>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</si>
  <si>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</si>
  <si>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</si>
  <si>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</si>
  <si>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</si>
  <si>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</si>
  <si>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</si>
  <si>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</si>
  <si>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</si>
  <si>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</si>
  <si>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</si>
  <si>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</si>
  <si>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</si>
  <si>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</si>
  <si>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</si>
  <si>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</si>
  <si>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</si>
  <si>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</si>
  <si>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</si>
  <si>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</si>
  <si>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</si>
  <si>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</si>
  <si>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</si>
  <si>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</si>
  <si>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</si>
  <si>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</si>
  <si>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</si>
  <si>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</si>
  <si>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</si>
  <si>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</si>
  <si>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</si>
  <si>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</si>
  <si>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</si>
  <si>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</si>
  <si>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</si>
  <si>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</si>
  <si>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</si>
  <si>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</si>
  <si>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</si>
  <si>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</si>
  <si>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</si>
  <si>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</si>
  <si>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</si>
  <si>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</si>
  <si>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</si>
  <si>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</si>
  <si>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</si>
  <si>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</si>
  <si>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</si>
  <si>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</si>
  <si>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</si>
  <si>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</si>
  <si>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</si>
  <si>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</si>
  <si>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</si>
  <si>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</si>
  <si>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</si>
  <si>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</si>
  <si>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</si>
  <si>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</si>
  <si>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</si>
  <si>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</si>
  <si>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</si>
  <si>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</si>
  <si>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</si>
  <si>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</si>
  <si>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</si>
  <si>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</si>
  <si>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</si>
  <si>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</si>
  <si>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</si>
  <si>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</si>
  <si>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</si>
  <si>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</si>
  <si>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</si>
  <si>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</si>
  <si>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</si>
  <si>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</si>
  <si>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</si>
  <si>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</si>
  <si>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</si>
  <si>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</si>
  <si>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</si>
  <si>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</si>
  <si>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</si>
  <si>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</si>
  <si>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</si>
  <si>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</si>
  <si>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</si>
  <si>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</si>
  <si>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</si>
  <si>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</si>
  <si>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</si>
  <si>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</si>
  <si>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</si>
  <si>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</si>
  <si>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</si>
  <si>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</si>
  <si>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</si>
  <si>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</si>
  <si>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</si>
  <si>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</si>
  <si>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</si>
  <si>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</si>
  <si>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</si>
  <si>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</si>
  <si>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</si>
  <si>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</si>
  <si>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</si>
  <si>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</si>
  <si>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</si>
  <si>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</si>
  <si>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</si>
  <si>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</si>
  <si>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</si>
  <si>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</si>
  <si>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</si>
  <si>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</si>
  <si>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</si>
  <si>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</si>
  <si>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</si>
  <si>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</si>
  <si>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</si>
  <si>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</si>
  <si>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</si>
  <si>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</si>
  <si>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</si>
  <si>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</si>
  <si>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</si>
  <si>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</si>
  <si>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</si>
  <si>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</si>
  <si>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</si>
  <si>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</si>
  <si>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</si>
  <si>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</si>
  <si>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</si>
  <si>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</si>
  <si>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</si>
  <si>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</si>
  <si>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</si>
  <si>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</si>
  <si>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</si>
  <si>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</si>
  <si>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</si>
  <si>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</si>
  <si>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</si>
  <si>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</si>
  <si>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</si>
  <si>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</si>
  <si>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</si>
  <si>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</si>
  <si>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</si>
  <si>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</si>
  <si>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</si>
  <si>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</si>
  <si>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</si>
  <si>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</si>
  <si>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</si>
  <si>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</si>
  <si>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</si>
  <si>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</si>
  <si>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</si>
  <si>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</si>
  <si>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</si>
  <si>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</si>
  <si>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</si>
  <si>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</si>
  <si>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</si>
  <si>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</si>
  <si>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</si>
  <si>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</si>
  <si>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</si>
  <si>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</si>
  <si>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</si>
  <si>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</si>
  <si>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</si>
  <si>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</si>
  <si>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</si>
  <si>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</si>
  <si>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</si>
  <si>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</si>
  <si>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</si>
  <si>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</si>
  <si>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</si>
  <si>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</si>
  <si>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</si>
  <si>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</si>
  <si>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</si>
  <si>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</si>
  <si>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</si>
  <si>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</si>
  <si>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</si>
  <si>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</si>
  <si>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</si>
  <si>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</si>
  <si>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</si>
  <si>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</si>
  <si>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</si>
  <si>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</si>
  <si>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</si>
  <si>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</si>
  <si>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</si>
  <si>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</si>
  <si>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</si>
  <si>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</si>
  <si>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</si>
  <si>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</si>
  <si>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</si>
  <si>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</si>
  <si>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</si>
  <si>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</si>
  <si>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</si>
  <si>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</si>
  <si>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</si>
  <si>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</si>
  <si>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</si>
  <si>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</si>
  <si>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</si>
  <si>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</si>
  <si>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</si>
  <si>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</si>
  <si>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</si>
  <si>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</si>
  <si>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</si>
  <si>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</si>
  <si>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</si>
  <si>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</si>
  <si>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</si>
  <si>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</si>
  <si>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</si>
  <si>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</si>
  <si>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</si>
  <si>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</si>
  <si>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</si>
  <si>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</si>
  <si>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</si>
  <si>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</si>
  <si>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</si>
  <si>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</si>
  <si>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</si>
  <si>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</si>
  <si>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</si>
  <si>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</si>
  <si>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</si>
  <si>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</si>
  <si>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</si>
  <si>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</si>
  <si>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</si>
  <si>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</si>
  <si>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</si>
  <si>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</si>
  <si>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</si>
  <si>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</si>
  <si>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</si>
  <si>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</si>
  <si>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</si>
  <si>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</si>
  <si>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</si>
  <si>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</si>
  <si>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</si>
  <si>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</si>
  <si>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</si>
  <si>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</si>
  <si>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</si>
  <si>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</si>
  <si>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</si>
  <si>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</si>
  <si>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</si>
  <si>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</si>
  <si>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</si>
  <si>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</si>
  <si>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</si>
  <si>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</si>
  <si>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</si>
  <si>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</si>
  <si>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</si>
  <si>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</si>
  <si>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</si>
  <si>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</si>
  <si>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</si>
  <si>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</si>
  <si>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</si>
  <si>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</si>
  <si>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</si>
  <si>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</si>
  <si>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</si>
  <si>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</si>
  <si>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</si>
  <si>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</si>
  <si>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</si>
  <si>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</si>
  <si>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</si>
  <si>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</si>
  <si>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</si>
  <si>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</si>
  <si>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</si>
  <si>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</si>
  <si>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</si>
  <si>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</si>
  <si>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</si>
  <si>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</si>
  <si>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</si>
  <si>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</si>
  <si>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</si>
  <si>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</si>
  <si>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</si>
  <si>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</si>
  <si>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</si>
  <si>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</si>
  <si>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</si>
  <si>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</si>
  <si>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</si>
  <si>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</si>
  <si>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</si>
  <si>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</si>
  <si>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</si>
  <si>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</si>
  <si>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</si>
  <si>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</si>
  <si>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</si>
  <si>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</si>
  <si>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</si>
  <si>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</si>
  <si>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</si>
  <si>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</si>
  <si>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</si>
  <si>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</si>
  <si>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</si>
  <si>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</si>
  <si>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</si>
  <si>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</si>
  <si>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</si>
  <si>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</si>
  <si>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</si>
  <si>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</si>
  <si>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</si>
  <si>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</si>
  <si>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</si>
  <si>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</si>
  <si>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</si>
  <si>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</si>
  <si>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</si>
  <si>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</si>
  <si>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</si>
  <si>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</si>
  <si>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</si>
  <si>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</si>
  <si>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</si>
  <si>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</si>
  <si>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</si>
  <si>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</si>
  <si>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</si>
  <si>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</si>
  <si>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</si>
  <si>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</si>
  <si>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</si>
  <si>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</si>
  <si>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</si>
  <si>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</si>
  <si>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</si>
  <si>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</si>
  <si>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</si>
  <si>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</si>
  <si>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</si>
  <si>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</si>
  <si>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</si>
  <si>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</si>
  <si>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</si>
  <si>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</si>
  <si>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</si>
  <si>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</si>
  <si>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</si>
  <si>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</si>
  <si>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</si>
  <si>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</si>
  <si>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</si>
  <si>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</si>
  <si>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</si>
  <si>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</si>
  <si>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</si>
  <si>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</si>
  <si>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</si>
  <si>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</si>
  <si>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</si>
  <si>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</si>
  <si>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</si>
  <si>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</si>
  <si>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</si>
  <si>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</si>
  <si>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</si>
  <si>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</si>
  <si>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</si>
  <si>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</si>
  <si>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</si>
  <si>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</si>
  <si>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</si>
  <si>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</si>
  <si>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</si>
  <si>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</si>
  <si>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</si>
  <si>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</si>
  <si>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</si>
  <si>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</si>
  <si>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</si>
  <si>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</si>
  <si>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</si>
  <si>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</si>
  <si>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</si>
  <si>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</si>
  <si>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</si>
  <si>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</si>
  <si>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</si>
  <si>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</si>
  <si>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</si>
  <si>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</si>
  <si>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</si>
  <si>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</si>
  <si>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</si>
  <si>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</si>
  <si>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</si>
  <si>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</si>
  <si>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</si>
  <si>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</si>
  <si>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</si>
  <si>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</si>
  <si>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</si>
  <si>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</si>
  <si>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</si>
  <si>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</si>
  <si>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</si>
  <si>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</si>
  <si>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</si>
  <si>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</si>
  <si>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</si>
  <si>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</si>
  <si>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</si>
  <si>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</si>
  <si>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</si>
  <si>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</si>
  <si>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</si>
  <si>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</si>
  <si>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</si>
  <si>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</si>
  <si>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</si>
  <si>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</si>
  <si>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</si>
  <si>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</si>
  <si>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</si>
  <si>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</si>
  <si>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</si>
  <si>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</si>
  <si>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</si>
  <si>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</si>
  <si>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</si>
  <si>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</si>
  <si>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</si>
  <si>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</si>
  <si>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</si>
  <si>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</si>
  <si>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</si>
  <si>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</si>
  <si>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</si>
  <si>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</si>
  <si>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</si>
  <si>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</si>
  <si>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</si>
  <si>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</si>
  <si>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</si>
  <si>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</si>
  <si>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</si>
  <si>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</si>
  <si>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</si>
  <si>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</si>
  <si>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</si>
  <si>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</si>
  <si>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</si>
  <si>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</si>
  <si>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</si>
  <si>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</si>
  <si>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</si>
  <si>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</si>
  <si>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</si>
  <si>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</si>
  <si>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</si>
  <si>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</si>
  <si>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</si>
  <si>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</si>
  <si>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</si>
  <si>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</si>
  <si>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</si>
  <si>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</si>
  <si>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</si>
  <si>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</si>
  <si>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</si>
  <si>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</si>
  <si>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</si>
  <si>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</si>
  <si>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</si>
  <si>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</si>
  <si>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</si>
  <si>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</si>
  <si>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</si>
  <si>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</si>
  <si>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</si>
  <si>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</si>
  <si>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</si>
  <si>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</si>
  <si>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</si>
  <si>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</si>
  <si>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</si>
  <si>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</si>
  <si>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</si>
  <si>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</si>
  <si>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</si>
  <si>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</si>
  <si>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</si>
  <si>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</si>
  <si>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</si>
  <si>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</si>
  <si>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</si>
  <si>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</si>
  <si>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</si>
  <si>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</si>
  <si>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</si>
  <si>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</si>
  <si>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</si>
  <si>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</si>
  <si>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</si>
  <si>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</si>
  <si>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</si>
  <si>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</si>
  <si>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</si>
  <si>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</si>
  <si>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</si>
  <si>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</si>
  <si>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</si>
  <si>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</si>
  <si>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</si>
  <si>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</si>
  <si>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</si>
  <si>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</si>
  <si>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</si>
  <si>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</si>
  <si>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</si>
  <si>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</si>
  <si>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</si>
  <si>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</si>
  <si>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</si>
  <si>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</si>
  <si>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</si>
  <si>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</si>
  <si>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</si>
  <si>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</si>
  <si>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</si>
  <si>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</si>
  <si>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</si>
  <si>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</si>
  <si>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</si>
  <si>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</si>
  <si>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</si>
  <si>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</si>
  <si>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</si>
  <si>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</si>
  <si>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</si>
  <si>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</si>
  <si>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</si>
  <si>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</si>
  <si>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</si>
  <si>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</si>
  <si>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</si>
  <si>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</si>
  <si>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</si>
  <si>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</si>
  <si>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</si>
  <si>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</si>
  <si>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</si>
  <si>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</si>
  <si>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</si>
  <si>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</si>
  <si>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</si>
  <si>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</si>
  <si>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</si>
  <si>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</si>
  <si>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</si>
  <si>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</si>
  <si>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</si>
  <si>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</si>
  <si>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</si>
  <si>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</si>
  <si>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</si>
  <si>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</si>
  <si>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</si>
  <si>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</si>
  <si>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</si>
  <si>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</si>
  <si>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</si>
  <si>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</si>
  <si>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</si>
  <si>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</si>
  <si>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</si>
  <si>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</si>
  <si>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</si>
  <si>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</si>
  <si>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</si>
  <si>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</si>
  <si>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</si>
  <si>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</si>
  <si>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</si>
  <si>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</si>
  <si>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</si>
  <si>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</si>
  <si>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</si>
  <si>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</si>
  <si>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</si>
  <si>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</si>
  <si>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</si>
  <si>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</si>
  <si>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</si>
  <si>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</si>
  <si>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</si>
  <si>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</si>
  <si>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</si>
  <si>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</si>
  <si>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</si>
  <si>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</si>
  <si>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</si>
  <si>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</si>
  <si>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</si>
  <si>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</si>
  <si>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</si>
  <si>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</si>
  <si>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</si>
  <si>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</si>
  <si>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</si>
  <si>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</si>
  <si>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</si>
  <si>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</si>
  <si>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</si>
  <si>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</si>
  <si>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</si>
  <si>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</si>
  <si>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</si>
  <si>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</si>
  <si>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</si>
  <si>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</si>
  <si>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</si>
  <si>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</si>
  <si>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</si>
  <si>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</si>
  <si>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</si>
  <si>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</si>
  <si>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</si>
  <si>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</si>
  <si>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</si>
  <si>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</si>
  <si>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</si>
  <si>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</si>
  <si>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</si>
  <si>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</si>
  <si>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</si>
  <si>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</si>
  <si>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</si>
  <si>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</si>
  <si>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</si>
  <si>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</si>
  <si>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</si>
  <si>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</si>
  <si>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</si>
  <si>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</si>
  <si>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</si>
  <si>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</si>
  <si>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</si>
  <si>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</si>
  <si>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</si>
  <si>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</si>
  <si>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</si>
  <si>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</si>
  <si>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</si>
  <si>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</si>
  <si>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</si>
  <si>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</si>
  <si>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</si>
  <si>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</si>
  <si>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</si>
  <si>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</si>
  <si>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</si>
  <si>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</si>
  <si>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</si>
  <si>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</si>
  <si>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</si>
  <si>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</si>
  <si>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</si>
  <si>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</si>
  <si>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</si>
  <si>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</si>
  <si>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</si>
  <si>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</si>
  <si>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</si>
  <si>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</si>
  <si>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</si>
  <si>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</si>
  <si>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</si>
  <si>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</si>
  <si>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</si>
  <si>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</si>
  <si>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</si>
  <si>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</si>
  <si>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</si>
  <si>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</si>
  <si>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</si>
  <si>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</si>
  <si>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</si>
  <si>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</si>
  <si>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</si>
  <si>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</si>
  <si>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</si>
  <si>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</si>
  <si>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</si>
  <si>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</si>
  <si>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</si>
  <si>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</si>
  <si>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</si>
  <si>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</si>
  <si>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</si>
  <si>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</si>
  <si>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</si>
  <si>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</si>
  <si>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</si>
  <si>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</si>
  <si>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</si>
  <si>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</si>
  <si>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</si>
  <si>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</si>
  <si>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</si>
  <si>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</si>
  <si>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</si>
  <si>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</si>
  <si>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</si>
  <si>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</si>
  <si>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</si>
  <si>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</si>
  <si>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</si>
  <si>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</si>
  <si>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</si>
  <si>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</si>
  <si>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</si>
  <si>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</si>
  <si>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</si>
  <si>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</si>
  <si>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</si>
  <si>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</si>
  <si>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</si>
  <si>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</si>
  <si>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</si>
  <si>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</si>
  <si>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</si>
  <si>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</si>
  <si>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</si>
  <si>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</si>
  <si>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</si>
  <si>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</si>
  <si>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</si>
  <si>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</si>
  <si>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</si>
  <si>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</si>
  <si>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</si>
  <si>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</si>
  <si>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</si>
  <si>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</si>
  <si>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</si>
  <si>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</si>
  <si>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</si>
  <si>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</si>
  <si>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</si>
  <si>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</si>
  <si>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</si>
  <si>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</si>
  <si>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</si>
  <si>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</si>
  <si>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</si>
  <si>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</si>
  <si>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</si>
  <si>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</si>
  <si>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</si>
  <si>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</si>
  <si>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</si>
  <si>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</si>
  <si>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</si>
  <si>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</si>
  <si>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</si>
  <si>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</si>
  <si>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</si>
  <si>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</si>
  <si>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</si>
  <si>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</si>
  <si>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</si>
  <si>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</si>
  <si>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</si>
  <si>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</si>
  <si>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</si>
  <si>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</si>
  <si>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</si>
  <si>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</si>
  <si>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</si>
  <si>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</si>
  <si>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</si>
  <si>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</si>
  <si>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</si>
  <si>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</si>
  <si>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</si>
  <si>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</si>
  <si>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</si>
  <si>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</si>
  <si>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</si>
  <si>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</si>
  <si>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</si>
  <si>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</si>
  <si>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</si>
  <si>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</si>
  <si>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</si>
  <si>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</si>
  <si>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</si>
  <si>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</si>
  <si>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</si>
  <si>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</si>
  <si>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</si>
  <si>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</si>
  <si>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</si>
  <si>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</si>
  <si>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</si>
  <si>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</si>
  <si>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</si>
  <si>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</si>
  <si>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</si>
  <si>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</si>
  <si>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</si>
  <si>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</si>
  <si>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</si>
  <si>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</si>
  <si>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</si>
  <si>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</si>
  <si>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</si>
  <si>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</si>
  <si>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</si>
  <si>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</si>
  <si>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</si>
  <si>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</si>
  <si>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</si>
  <si>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</si>
  <si>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</si>
  <si>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</si>
  <si>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</si>
  <si>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</si>
  <si>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</si>
  <si>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</si>
  <si>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</si>
  <si>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</si>
  <si>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</si>
  <si>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</si>
  <si>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</si>
  <si>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</si>
  <si>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</si>
  <si>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</si>
  <si>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</si>
  <si>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</si>
  <si>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</si>
  <si>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</si>
  <si>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</si>
  <si>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</si>
  <si>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</si>
  <si>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</si>
  <si>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</si>
  <si>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</si>
  <si>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</si>
  <si>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</si>
  <si>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</si>
  <si>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</si>
  <si>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</si>
  <si>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</si>
  <si>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</si>
  <si>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</si>
  <si>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</si>
  <si>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</si>
  <si>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</si>
  <si>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</si>
  <si>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</si>
  <si>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</si>
  <si>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</si>
  <si>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</si>
  <si>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</si>
  <si>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</si>
  <si>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</si>
  <si>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</si>
  <si>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</si>
  <si>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</si>
  <si>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</si>
  <si>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</si>
  <si>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</si>
  <si>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</si>
  <si>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</si>
  <si>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</si>
  <si>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</si>
  <si>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</si>
  <si>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</si>
  <si>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</si>
  <si>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</si>
  <si>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</si>
  <si>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</si>
  <si>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</si>
  <si>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</si>
  <si>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</si>
  <si>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</si>
  <si>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</si>
  <si>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</si>
  <si>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</si>
  <si>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</si>
  <si>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</si>
  <si>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</si>
  <si>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</si>
  <si>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</si>
  <si>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</si>
  <si>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</si>
  <si>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</si>
  <si>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</si>
  <si>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</si>
  <si>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</si>
  <si>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</si>
  <si>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</si>
  <si>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</si>
  <si>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</si>
  <si>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</si>
  <si>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</si>
  <si>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</si>
  <si>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</si>
  <si>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</si>
  <si>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</si>
  <si>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</si>
  <si>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</si>
  <si>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</si>
  <si>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</si>
  <si>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</si>
  <si>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</si>
  <si>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</si>
  <si>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</si>
  <si>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</si>
  <si>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</si>
  <si>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</si>
  <si>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</si>
  <si>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</si>
  <si>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</si>
  <si>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</si>
  <si>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</si>
  <si>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</si>
  <si>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</si>
  <si>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</si>
  <si>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</si>
  <si>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</si>
  <si>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</si>
  <si>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</si>
  <si>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</si>
  <si>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</si>
  <si>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</si>
  <si>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</si>
  <si>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</si>
  <si>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</si>
  <si>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</si>
  <si>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</si>
  <si>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</si>
  <si>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</si>
  <si>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</si>
  <si>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</si>
  <si>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</si>
  <si>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</si>
  <si>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</si>
  <si>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</si>
  <si>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</si>
  <si>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</si>
  <si>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</si>
  <si>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</si>
  <si>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</si>
  <si>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</si>
  <si>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</si>
  <si>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</si>
  <si>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</si>
  <si>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</si>
  <si>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</si>
  <si>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</si>
  <si>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</si>
  <si>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</si>
  <si>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</si>
  <si>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</si>
  <si>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</si>
  <si>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</si>
  <si>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</si>
  <si>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</si>
  <si>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</si>
  <si>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</si>
  <si>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</si>
  <si>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</si>
  <si>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</si>
  <si>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</si>
  <si>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</si>
  <si>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</si>
  <si>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</si>
  <si>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</si>
  <si>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</si>
  <si>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</si>
  <si>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</si>
  <si>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</si>
  <si>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</si>
  <si>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</si>
  <si>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</si>
  <si>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</si>
  <si>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</si>
  <si>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</si>
  <si>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</si>
  <si>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</si>
  <si>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</si>
  <si>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</si>
  <si>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</si>
  <si>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</si>
  <si>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</si>
  <si>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</si>
  <si>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</si>
  <si>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</si>
  <si>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</si>
  <si>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</si>
  <si>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</si>
  <si>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</si>
  <si>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</si>
  <si>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</si>
  <si>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</si>
  <si>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</si>
  <si>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</si>
  <si>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</si>
  <si>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</si>
  <si>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</si>
  <si>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</si>
  <si>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</si>
  <si>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</si>
  <si>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</si>
  <si>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</si>
  <si>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</si>
  <si>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</si>
  <si>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</si>
  <si>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</si>
  <si>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</si>
  <si>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</si>
  <si>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</si>
  <si>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</si>
  <si>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</si>
  <si>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</si>
  <si>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</si>
  <si>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</si>
  <si>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</si>
  <si>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</si>
  <si>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</si>
  <si>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</si>
  <si>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</si>
  <si>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</si>
  <si>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</si>
  <si>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</si>
  <si>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</si>
  <si>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</si>
  <si>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</si>
  <si>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</si>
  <si>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</si>
  <si>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</si>
  <si>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</si>
  <si>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</si>
  <si>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</si>
  <si>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</si>
  <si>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</si>
  <si>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</si>
  <si>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</si>
  <si>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</si>
  <si>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</si>
  <si>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</si>
  <si>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</si>
  <si>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</si>
  <si>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</si>
  <si>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</si>
  <si>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</si>
  <si>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</si>
  <si>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</si>
  <si>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</si>
  <si>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</si>
  <si>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</si>
  <si>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</si>
  <si>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</si>
  <si>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</si>
  <si>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</si>
  <si>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</si>
  <si>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</si>
  <si>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</si>
  <si>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</si>
  <si>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</si>
  <si>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</si>
  <si>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</si>
  <si>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</si>
  <si>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</si>
  <si>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</si>
  <si>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</si>
  <si>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</si>
  <si>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</si>
  <si>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</si>
  <si>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</si>
  <si>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</si>
  <si>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</si>
  <si>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</si>
  <si>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</si>
  <si>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</si>
  <si>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</si>
  <si>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</si>
  <si>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</si>
  <si>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</si>
  <si>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</si>
  <si>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</si>
  <si>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</si>
  <si>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</si>
  <si>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</si>
  <si>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</si>
  <si>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</si>
  <si>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</si>
  <si>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</si>
  <si>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</si>
  <si>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</si>
  <si>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</si>
  <si>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</si>
  <si>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</si>
  <si>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</si>
  <si>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</si>
  <si>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</si>
  <si>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</si>
  <si>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</si>
  <si>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</si>
  <si>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</si>
  <si>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</si>
  <si>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</si>
  <si>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</si>
  <si>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</si>
  <si>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</si>
  <si>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</si>
  <si>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</si>
  <si>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</si>
  <si>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</si>
  <si>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</si>
  <si>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</si>
  <si>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</si>
  <si>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</si>
  <si>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</si>
  <si>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</si>
  <si>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</si>
  <si>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</si>
  <si>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</si>
  <si>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</si>
  <si>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</si>
  <si>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</si>
  <si>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</si>
  <si>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</si>
  <si>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</si>
  <si>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</si>
  <si>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</si>
  <si>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</si>
  <si>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</si>
  <si>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</si>
  <si>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</si>
  <si>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</si>
  <si>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</si>
  <si>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</si>
  <si>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</si>
  <si>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</si>
  <si>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</si>
  <si>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</si>
  <si>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</si>
  <si>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</si>
  <si>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</si>
  <si>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</si>
  <si>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</si>
  <si>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</si>
  <si>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</si>
  <si>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</si>
  <si>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</si>
  <si>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</si>
  <si>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</si>
  <si>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</si>
  <si>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</si>
  <si>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</si>
  <si>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</si>
  <si>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</si>
  <si>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</si>
  <si>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</si>
  <si>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</si>
  <si>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</si>
  <si>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</si>
  <si>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</si>
  <si>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</si>
  <si>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</si>
  <si>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</si>
  <si>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</si>
  <si>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</si>
  <si>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</si>
  <si>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</si>
  <si>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</si>
  <si>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</si>
  <si>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</si>
  <si>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</si>
  <si>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</si>
  <si>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</si>
  <si>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</si>
  <si>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</si>
  <si>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</si>
  <si>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</si>
  <si>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</si>
  <si>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</si>
  <si>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</si>
  <si>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</si>
  <si>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</si>
  <si>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</si>
  <si>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</si>
  <si>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</si>
  <si>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</si>
  <si>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</si>
  <si>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</si>
  <si>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</si>
  <si>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</si>
  <si>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</si>
  <si>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</si>
  <si>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</si>
  <si>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</si>
  <si>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</si>
  <si>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</si>
  <si>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</si>
  <si>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</si>
  <si>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</si>
  <si>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</si>
  <si>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</si>
  <si>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</si>
  <si>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</si>
  <si>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</si>
  <si>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</si>
  <si>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</si>
  <si>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</si>
  <si>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</si>
  <si>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</si>
  <si>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</si>
  <si>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</si>
  <si>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</si>
  <si>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</si>
  <si>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</si>
  <si>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</si>
  <si>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</si>
  <si>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</si>
  <si>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</si>
  <si>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</si>
  <si>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</si>
  <si>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</si>
  <si>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</si>
  <si>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</si>
  <si>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</si>
  <si>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</si>
  <si>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</si>
  <si>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</si>
  <si>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</si>
  <si>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</si>
  <si>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</si>
  <si>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</si>
  <si>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</si>
  <si>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</si>
  <si>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</si>
  <si>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</si>
  <si>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</si>
  <si>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</si>
  <si>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</si>
  <si>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</si>
  <si>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</si>
  <si>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</si>
  <si>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</si>
  <si>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</si>
  <si>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</si>
  <si>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</si>
  <si>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</si>
  <si>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</si>
  <si>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</si>
  <si>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</si>
  <si>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</si>
  <si>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</si>
  <si>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</si>
  <si>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</si>
  <si>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</si>
  <si>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</si>
  <si>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</si>
  <si>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</si>
  <si>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</si>
  <si>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</si>
  <si>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</si>
  <si>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</si>
  <si>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</si>
  <si>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</si>
  <si>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</si>
  <si>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</si>
  <si>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</si>
  <si>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</si>
  <si>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</si>
  <si>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</si>
  <si>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</si>
  <si>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</si>
  <si>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</si>
  <si>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</si>
  <si>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</si>
  <si>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</si>
  <si>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</si>
  <si>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</si>
  <si>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</si>
  <si>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</si>
  <si>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</si>
  <si>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</si>
  <si>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</si>
  <si>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</si>
  <si>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</si>
  <si>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</si>
  <si>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</si>
  <si>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</si>
  <si>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</si>
  <si>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</si>
  <si>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</si>
  <si>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</si>
  <si>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</si>
  <si>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</si>
  <si>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</si>
  <si>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</si>
  <si>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</si>
  <si>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</si>
  <si>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</si>
  <si>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</si>
  <si>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</si>
  <si>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</si>
  <si>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</si>
  <si>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</si>
  <si>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</si>
  <si>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</si>
  <si>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</si>
  <si>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</si>
  <si>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</si>
  <si>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</si>
  <si>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</si>
  <si>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</si>
  <si>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</si>
  <si>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</si>
  <si>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</si>
  <si>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</si>
  <si>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</si>
  <si>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</si>
  <si>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</si>
  <si>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</si>
  <si>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</si>
  <si>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</si>
  <si>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</si>
  <si>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</si>
  <si>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</si>
  <si>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</si>
  <si>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</si>
  <si>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</si>
  <si>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</si>
  <si>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</si>
  <si>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</si>
  <si>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</si>
  <si>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</si>
  <si>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</si>
  <si>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</si>
  <si>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</si>
  <si>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</si>
  <si>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</si>
  <si>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</si>
  <si>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</si>
  <si>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</si>
  <si>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</si>
  <si>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</si>
  <si>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</si>
  <si>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</si>
  <si>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</si>
  <si>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</si>
  <si>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</si>
  <si>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</si>
  <si>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</si>
  <si>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</si>
  <si>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</si>
  <si>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</si>
  <si>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</si>
  <si>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</si>
  <si>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</si>
  <si>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</si>
  <si>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</si>
  <si>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</si>
  <si>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</si>
  <si>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</si>
  <si>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</si>
  <si>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</si>
  <si>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</si>
  <si>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</si>
  <si>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</si>
  <si>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</si>
  <si>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</si>
  <si>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</si>
  <si>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</si>
  <si>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</si>
  <si>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</si>
  <si>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</si>
  <si>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</si>
  <si>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</si>
  <si>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</si>
  <si>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</si>
  <si>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</si>
  <si>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</si>
  <si>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</si>
  <si>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</si>
  <si>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</si>
  <si>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</si>
  <si>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</si>
  <si>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</si>
  <si>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</si>
  <si>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</si>
  <si>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</si>
  <si>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</si>
  <si>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</si>
  <si>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</si>
  <si>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</si>
  <si>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</si>
  <si>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</si>
  <si>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</si>
  <si>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</si>
  <si>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</si>
  <si>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</si>
  <si>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</si>
  <si>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</si>
  <si>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</si>
  <si>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</si>
  <si>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</si>
  <si>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</si>
  <si>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</si>
  <si>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</si>
  <si>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</si>
  <si>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</si>
  <si>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</si>
  <si>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</si>
  <si>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</si>
  <si>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</si>
  <si>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</si>
  <si>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</si>
  <si>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</si>
  <si>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</si>
  <si>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</si>
  <si>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</si>
  <si>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</si>
  <si>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</si>
  <si>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</si>
  <si>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</si>
  <si>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</si>
  <si>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</si>
  <si>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</si>
  <si>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</si>
  <si>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</si>
  <si>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</si>
  <si>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</si>
  <si>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</si>
  <si>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</si>
  <si>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</si>
  <si>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</si>
  <si>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</si>
  <si>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</si>
  <si>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</si>
  <si>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</si>
  <si>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</si>
  <si>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</si>
  <si>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</si>
  <si>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</si>
  <si>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</si>
  <si>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</si>
  <si>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</si>
  <si>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</si>
  <si>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</si>
  <si>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</si>
  <si>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</si>
  <si>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</si>
  <si>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</si>
  <si>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</si>
  <si>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</si>
  <si>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</si>
  <si>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</si>
  <si>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</si>
  <si>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</si>
  <si>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</si>
  <si>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</si>
  <si>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</si>
  <si>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</si>
  <si>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</si>
  <si>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</si>
  <si>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</si>
  <si>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</si>
  <si>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</si>
  <si>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</si>
  <si>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</si>
  <si>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</si>
  <si>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</si>
  <si>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</si>
  <si>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</si>
  <si>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</si>
  <si>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</si>
  <si>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</si>
  <si>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</si>
  <si>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</si>
  <si>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</si>
  <si>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</si>
  <si>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</si>
  <si>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</si>
  <si>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</si>
  <si>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</si>
  <si>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</si>
  <si>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</si>
  <si>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</si>
  <si>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</si>
  <si>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</si>
  <si>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</si>
  <si>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</si>
  <si>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</si>
  <si>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</si>
  <si>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</si>
  <si>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</si>
  <si>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</si>
  <si>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</si>
  <si>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</si>
  <si>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</si>
  <si>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</si>
  <si>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</si>
  <si>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</si>
  <si>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</si>
  <si>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</si>
  <si>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</si>
  <si>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</si>
  <si>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</si>
  <si>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</si>
  <si>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</si>
  <si>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</si>
  <si>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</si>
  <si>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</si>
  <si>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</si>
  <si>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</si>
  <si>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</si>
  <si>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</si>
  <si>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</si>
  <si>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</si>
  <si>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</si>
  <si>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</si>
  <si>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</si>
  <si>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</si>
  <si>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</si>
  <si>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</si>
  <si>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</si>
  <si>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</si>
  <si>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</si>
  <si>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</si>
  <si>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</si>
  <si>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</si>
  <si>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</si>
  <si>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</si>
  <si>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</si>
  <si>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</si>
  <si>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</si>
  <si>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</si>
  <si>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</si>
  <si>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</si>
  <si>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</si>
  <si>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</si>
  <si>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</si>
  <si>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</si>
  <si>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</si>
  <si>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</si>
  <si>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</si>
  <si>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</si>
  <si>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</si>
  <si>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</si>
  <si>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</si>
  <si>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</si>
  <si>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</si>
  <si>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</si>
  <si>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</si>
  <si>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</si>
  <si>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</si>
  <si>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</si>
  <si>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</si>
  <si>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</si>
  <si>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</si>
  <si>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</si>
  <si>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</si>
  <si>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</si>
  <si>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</si>
  <si>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</si>
  <si>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</si>
  <si>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</si>
  <si>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</si>
  <si>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</si>
  <si>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</si>
  <si>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</si>
  <si>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</si>
  <si>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</si>
  <si>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</si>
  <si>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</si>
  <si>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</si>
  <si>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</si>
  <si>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</si>
  <si>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</si>
  <si>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</si>
  <si>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</si>
  <si>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</si>
  <si>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</si>
  <si>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</si>
  <si>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</si>
  <si>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</si>
  <si>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</si>
  <si>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</si>
  <si>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</si>
  <si>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</si>
  <si>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</si>
  <si>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</si>
  <si>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</si>
  <si>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</si>
  <si>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</si>
  <si>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</si>
  <si>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</si>
  <si>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</si>
  <si>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</si>
  <si>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</si>
  <si>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</si>
  <si>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</si>
  <si>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</si>
  <si>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</si>
  <si>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</si>
  <si>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</si>
  <si>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</si>
  <si>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</si>
  <si>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</si>
  <si>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</si>
  <si>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</si>
  <si>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</si>
  <si>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</si>
  <si>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</si>
  <si>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</si>
  <si>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</si>
  <si>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</si>
  <si>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</si>
  <si>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</si>
  <si>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</si>
  <si>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</si>
  <si>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</si>
  <si>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</si>
  <si>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</si>
  <si>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</si>
  <si>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</si>
  <si>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</si>
  <si>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</si>
  <si>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</si>
  <si>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</si>
  <si>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</si>
  <si>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</si>
  <si>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</si>
  <si>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</si>
  <si>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</si>
  <si>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</si>
  <si>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</si>
  <si>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</si>
  <si>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</si>
  <si>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</si>
  <si>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</si>
  <si>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</si>
  <si>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</si>
  <si>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</si>
  <si>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</si>
  <si>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</si>
  <si>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</si>
  <si>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</si>
  <si>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</si>
  <si>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</si>
  <si>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</si>
  <si>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</si>
  <si>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</si>
  <si>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</si>
  <si>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</si>
  <si>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</si>
  <si>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</si>
  <si>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</si>
  <si>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</si>
  <si>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</si>
  <si>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</si>
  <si>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</si>
  <si>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</si>
  <si>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</si>
  <si>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</si>
  <si>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</si>
  <si>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</si>
  <si>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</si>
  <si>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</si>
  <si>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</si>
  <si>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</si>
  <si>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</si>
  <si>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</si>
  <si>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</si>
  <si>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</si>
  <si>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</si>
  <si>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</si>
  <si>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</si>
  <si>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</si>
  <si>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</si>
  <si>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</si>
  <si>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</si>
  <si>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</si>
  <si>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</si>
  <si>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</si>
  <si>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</si>
  <si>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</si>
  <si>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</si>
  <si>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</si>
  <si>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</si>
  <si>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</si>
  <si>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</si>
  <si>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</si>
  <si>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</si>
  <si>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</si>
  <si>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</si>
  <si>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</si>
  <si>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</si>
  <si>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</si>
  <si>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</si>
  <si>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</si>
  <si>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</si>
  <si>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</si>
  <si>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</si>
  <si>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</si>
  <si>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</si>
  <si>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</si>
  <si>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</si>
  <si>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</si>
  <si>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</si>
  <si>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</si>
  <si>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</si>
  <si>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</si>
  <si>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</si>
  <si>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</si>
  <si>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</si>
  <si>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</si>
  <si>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</si>
  <si>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</si>
  <si>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</si>
  <si>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</si>
  <si>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</si>
  <si>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</si>
  <si>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</si>
  <si>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</si>
  <si>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</si>
  <si>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</si>
  <si>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</si>
  <si>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</si>
  <si>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</si>
  <si>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</si>
  <si>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</si>
  <si>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</si>
  <si>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</si>
  <si>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</si>
  <si>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</si>
  <si>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</si>
  <si>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</si>
  <si>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</si>
  <si>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</si>
  <si>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</si>
  <si>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</si>
  <si>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</si>
  <si>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</si>
  <si>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</si>
  <si>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</si>
  <si>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</si>
  <si>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</si>
  <si>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</si>
  <si>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</si>
  <si>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</si>
  <si>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</si>
  <si>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</si>
  <si>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</si>
  <si>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</si>
  <si>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</si>
  <si>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</si>
  <si>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</si>
  <si>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</si>
  <si>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</si>
  <si>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</si>
  <si>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</si>
  <si>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</si>
  <si>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</si>
  <si>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</si>
  <si>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</si>
  <si>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</si>
  <si>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</si>
  <si>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</si>
  <si>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</si>
  <si>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</si>
  <si>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</si>
  <si>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</si>
  <si>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</si>
  <si>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</si>
  <si>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</si>
  <si>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</si>
  <si>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</si>
  <si>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</si>
  <si>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</si>
  <si>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</si>
  <si>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</si>
  <si>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</si>
  <si>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</si>
  <si>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</si>
  <si>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</si>
  <si>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</si>
  <si>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</si>
  <si>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</si>
  <si>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</si>
  <si>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</si>
  <si>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</si>
  <si>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</si>
  <si>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</si>
  <si>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</si>
  <si>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</si>
  <si>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</si>
  <si>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</si>
  <si>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</si>
  <si>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</si>
  <si>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</si>
  <si>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</si>
  <si>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</si>
  <si>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</si>
  <si>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</si>
  <si>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</si>
  <si>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</si>
  <si>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</si>
  <si>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</si>
  <si>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</si>
  <si>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</si>
  <si>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</si>
  <si>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</si>
  <si>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</si>
  <si>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</si>
  <si>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</si>
  <si>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</si>
  <si>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</si>
  <si>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</si>
  <si>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</si>
  <si>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</si>
  <si>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</si>
  <si>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</si>
  <si>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</si>
  <si>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</si>
  <si>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</si>
  <si>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</si>
  <si>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</si>
  <si>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</si>
  <si>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</si>
  <si>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</si>
  <si>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</si>
  <si>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</si>
  <si>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</si>
  <si>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</si>
  <si>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</si>
  <si>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</si>
  <si>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</si>
  <si>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</si>
  <si>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</si>
  <si>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</si>
  <si>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</si>
  <si>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</si>
  <si>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</si>
  <si>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</si>
  <si>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</si>
  <si>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</si>
  <si>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</si>
  <si>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</si>
  <si>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</si>
  <si>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</si>
  <si>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</si>
  <si>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</si>
  <si>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</si>
  <si>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</si>
  <si>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</si>
  <si>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</si>
  <si>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</si>
  <si>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</si>
  <si>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</si>
  <si>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</si>
  <si>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</si>
  <si>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</si>
  <si>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</si>
  <si>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</si>
  <si>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</si>
  <si>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</si>
  <si>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</si>
  <si>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</si>
  <si>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</si>
  <si>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</si>
  <si>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</si>
  <si>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</si>
  <si>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</si>
  <si>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</si>
  <si>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</si>
  <si>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</si>
  <si>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</si>
  <si>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</si>
  <si>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</si>
  <si>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</si>
  <si>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</si>
  <si>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</si>
  <si>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</si>
  <si>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</si>
  <si>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</si>
  <si>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</si>
  <si>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</si>
  <si>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</si>
  <si>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</si>
  <si>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</si>
  <si>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</si>
  <si>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</si>
  <si>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</si>
  <si>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</si>
  <si>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</si>
  <si>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</si>
  <si>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</si>
  <si>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</si>
  <si>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</si>
  <si>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</si>
  <si>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</si>
  <si>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</si>
  <si>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</si>
  <si>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</si>
  <si>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</si>
  <si>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</si>
  <si>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</si>
  <si>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</si>
  <si>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</si>
  <si>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</si>
  <si>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</si>
  <si>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</si>
  <si>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</si>
  <si>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</si>
  <si>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</si>
  <si>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</si>
  <si>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</si>
  <si>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</si>
  <si>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</si>
  <si>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</si>
  <si>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</si>
  <si>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</si>
  <si>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</si>
  <si>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</si>
  <si>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</si>
  <si>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</si>
  <si>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</si>
  <si>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</si>
  <si>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</si>
  <si>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</si>
  <si>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</si>
  <si>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</si>
  <si>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</si>
  <si>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</si>
  <si>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</si>
  <si>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</si>
  <si>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</si>
  <si>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</si>
  <si>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</si>
  <si>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</si>
  <si>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</si>
  <si>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</si>
  <si>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</si>
  <si>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</si>
  <si>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</si>
  <si>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</si>
  <si>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</si>
  <si>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</si>
  <si>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</si>
  <si>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</si>
  <si>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</si>
  <si>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</si>
  <si>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</si>
  <si>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</si>
  <si>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</si>
  <si>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</si>
  <si>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</si>
  <si>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</si>
  <si>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</si>
  <si>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</si>
  <si>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</si>
  <si>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</si>
  <si>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</si>
  <si>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</si>
  <si>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</si>
  <si>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</si>
  <si>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</si>
  <si>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</si>
  <si>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</si>
  <si>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</si>
  <si>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</si>
  <si>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</si>
  <si>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</si>
  <si>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</si>
  <si>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</si>
  <si>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</si>
  <si>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</si>
  <si>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</si>
  <si>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</si>
  <si>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</si>
  <si>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</si>
  <si>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</si>
  <si>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</si>
  <si>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</si>
  <si>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</si>
  <si>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</si>
  <si>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</si>
  <si>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</si>
  <si>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</si>
  <si>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</si>
  <si>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</si>
  <si>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</si>
  <si>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</si>
  <si>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</si>
  <si>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</si>
  <si>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</si>
  <si>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</si>
  <si>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</si>
  <si>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</si>
  <si>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</si>
  <si>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</si>
  <si>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</si>
  <si>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</si>
  <si>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</si>
  <si>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</si>
  <si>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</si>
  <si>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</si>
  <si>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</si>
  <si>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</si>
  <si>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</si>
  <si>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</si>
  <si>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</si>
  <si>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</si>
  <si>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</si>
  <si>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</si>
  <si>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</si>
  <si>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</si>
  <si>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</si>
  <si>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</si>
  <si>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</si>
  <si>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</si>
  <si>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</si>
  <si>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</si>
  <si>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</si>
  <si>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</si>
  <si>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</si>
  <si>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</si>
  <si>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</si>
  <si>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</si>
  <si>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</si>
  <si>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</si>
  <si>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</si>
  <si>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</si>
  <si>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</si>
  <si>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</si>
  <si>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</si>
  <si>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</si>
  <si>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</si>
  <si>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</si>
  <si>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</si>
  <si>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</si>
  <si>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</si>
  <si>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</si>
  <si>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</si>
  <si>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</si>
  <si>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</si>
  <si>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</si>
  <si>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</si>
  <si>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</si>
  <si>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</si>
  <si>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</si>
  <si>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</si>
  <si>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</si>
  <si>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</si>
  <si>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</si>
  <si>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</si>
  <si>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</si>
  <si>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</si>
  <si>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</si>
  <si>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</si>
  <si>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</si>
  <si>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</si>
  <si>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</si>
  <si>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</si>
  <si>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</si>
  <si>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</si>
  <si>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</si>
  <si>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</si>
  <si>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</si>
  <si>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</si>
  <si>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</si>
  <si>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</si>
  <si>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</si>
  <si>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</si>
  <si>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</si>
  <si>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</si>
  <si>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</si>
  <si>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</si>
  <si>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</si>
  <si>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</si>
  <si>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</si>
  <si>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</si>
  <si>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</si>
  <si>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</si>
  <si>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</si>
  <si>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</si>
  <si>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</si>
  <si>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</si>
  <si>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</si>
  <si>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</si>
  <si>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</si>
  <si>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</si>
  <si>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</si>
  <si>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</si>
  <si>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</si>
  <si>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</si>
  <si>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</si>
  <si>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</si>
  <si>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</si>
  <si>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</si>
  <si>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</si>
  <si>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</si>
  <si>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</si>
  <si>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</si>
  <si>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</si>
  <si>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</si>
  <si>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</si>
  <si>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</si>
  <si>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</si>
  <si>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</si>
  <si>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</si>
  <si>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</si>
  <si>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</si>
  <si>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</si>
  <si>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</si>
  <si>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</si>
  <si>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</si>
  <si>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</si>
  <si>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</si>
  <si>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</si>
  <si>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</si>
  <si>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</si>
  <si>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</si>
  <si>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</si>
  <si>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</si>
  <si>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</si>
  <si>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</si>
  <si>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</si>
  <si>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</si>
  <si>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</si>
  <si>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</si>
  <si>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</si>
  <si>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</si>
  <si>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</si>
  <si>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</si>
  <si>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</si>
  <si>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</si>
  <si>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</si>
  <si>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</si>
  <si>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</si>
  <si>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</si>
  <si>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</si>
  <si>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</si>
  <si>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</si>
  <si>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</si>
  <si>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</si>
  <si>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</si>
  <si>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</si>
  <si>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</si>
  <si>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</si>
  <si>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</si>
  <si>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</si>
  <si>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</si>
  <si>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</si>
  <si>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</si>
  <si>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</si>
  <si>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</si>
  <si>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</si>
  <si>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</si>
  <si>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</si>
  <si>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</si>
  <si>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</si>
  <si>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</si>
  <si>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</si>
  <si>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</si>
  <si>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</si>
  <si>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</si>
  <si>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</si>
  <si>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</si>
  <si>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</si>
  <si>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</si>
  <si>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</si>
  <si>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</si>
  <si>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</si>
  <si>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</si>
  <si>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</si>
  <si>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</si>
  <si>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</si>
  <si>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</si>
  <si>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</si>
  <si>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</si>
  <si>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</si>
  <si>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</si>
  <si>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</si>
  <si>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</si>
  <si>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</si>
  <si>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</si>
  <si>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</si>
  <si>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</si>
  <si>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</si>
  <si>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</si>
  <si>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</si>
  <si>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</si>
  <si>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</si>
  <si>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</si>
  <si>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</si>
  <si>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</si>
  <si>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</si>
  <si>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</si>
  <si>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</si>
  <si>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</si>
  <si>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</si>
  <si>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</si>
  <si>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</si>
  <si>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</si>
  <si>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</si>
  <si>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</si>
  <si>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</si>
  <si>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</si>
  <si>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</si>
  <si>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</si>
  <si>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</si>
  <si>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</si>
  <si>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</si>
  <si>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</si>
  <si>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</si>
  <si>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</si>
  <si>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</si>
  <si>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</si>
  <si>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</si>
  <si>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</si>
  <si>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</si>
  <si>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</si>
  <si>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</si>
  <si>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</si>
  <si>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</si>
  <si>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</si>
  <si>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</si>
  <si>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</si>
  <si>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</si>
  <si>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</si>
  <si>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</si>
  <si>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</si>
  <si>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</si>
  <si>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</si>
  <si>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</si>
  <si>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</si>
  <si>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</si>
  <si>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</si>
  <si>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</si>
  <si>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</si>
  <si>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</si>
  <si>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</si>
  <si>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</si>
  <si>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</si>
  <si>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</si>
  <si>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</si>
  <si>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</si>
  <si>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</si>
  <si>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</si>
  <si>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</si>
  <si>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</si>
  <si>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</si>
  <si>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</si>
  <si>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</si>
  <si>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</si>
  <si>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</si>
  <si>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</si>
  <si>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</si>
  <si>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</si>
  <si>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</si>
  <si>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</si>
  <si>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</si>
  <si>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</si>
  <si>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</si>
  <si>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</si>
  <si>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</si>
  <si>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</si>
  <si>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</si>
  <si>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</si>
  <si>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</si>
  <si>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</si>
  <si>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</si>
  <si>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</si>
  <si>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</si>
  <si>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</si>
  <si>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</si>
  <si>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</si>
  <si>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</si>
  <si>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</si>
  <si>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</si>
  <si>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</si>
  <si>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</si>
  <si>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</si>
  <si>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</si>
  <si>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</si>
  <si>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</si>
  <si>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</si>
  <si>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</si>
  <si>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</si>
  <si>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</si>
  <si>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</si>
  <si>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</si>
  <si>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</si>
  <si>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</si>
  <si>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</si>
  <si>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</si>
  <si>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</si>
  <si>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</si>
  <si>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</si>
  <si>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</si>
  <si>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</si>
  <si>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</si>
  <si>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</si>
  <si>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</si>
  <si>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</si>
  <si>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</si>
  <si>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</si>
  <si>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</si>
  <si>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</si>
  <si>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</si>
  <si>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</si>
  <si>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</si>
  <si>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</si>
  <si>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</si>
  <si>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</si>
  <si>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</si>
  <si>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</si>
  <si>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</si>
  <si>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</si>
  <si>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</si>
  <si>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</si>
  <si>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</si>
  <si>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</si>
  <si>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</si>
  <si>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</si>
  <si>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</si>
  <si>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</si>
  <si>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</si>
  <si>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</si>
  <si>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</si>
  <si>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</si>
  <si>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</si>
  <si>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</si>
  <si>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</si>
  <si>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</si>
  <si>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</si>
  <si>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</si>
  <si>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</si>
  <si>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</si>
  <si>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</si>
  <si>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</si>
  <si>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</si>
  <si>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</si>
  <si>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</si>
  <si>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</si>
  <si>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</si>
  <si>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</si>
  <si>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</si>
  <si>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</si>
  <si>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</si>
  <si>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</si>
  <si>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</si>
  <si>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</si>
  <si>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</si>
  <si>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</si>
  <si>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</si>
  <si>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</si>
  <si>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</si>
  <si>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</si>
  <si>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</si>
  <si>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</si>
  <si>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</si>
  <si>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</si>
  <si>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</si>
  <si>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</si>
  <si>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</si>
  <si>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</si>
  <si>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</si>
  <si>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</si>
  <si>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</si>
  <si>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</si>
  <si>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</si>
  <si>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</si>
  <si>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</si>
  <si>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</si>
  <si>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</si>
  <si>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</si>
  <si>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</si>
  <si>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</si>
  <si>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</si>
  <si>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</si>
  <si>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</si>
  <si>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</si>
  <si>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</si>
  <si>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</si>
  <si>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</si>
  <si>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</si>
  <si>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</si>
  <si>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</si>
  <si>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</si>
  <si>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</si>
  <si>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</si>
  <si>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</si>
  <si>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</si>
  <si>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</si>
  <si>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</si>
  <si>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</si>
  <si>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</si>
  <si>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</si>
  <si>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</si>
  <si>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</si>
  <si>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</si>
  <si>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</si>
  <si>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</si>
  <si>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</si>
  <si>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</si>
  <si>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</si>
  <si>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</si>
  <si>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</si>
  <si>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</si>
  <si>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</si>
  <si>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</si>
  <si>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</si>
  <si>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</si>
  <si>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</si>
  <si>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</si>
  <si>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</si>
  <si>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</si>
  <si>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</si>
  <si>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</si>
  <si>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</si>
  <si>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</si>
  <si>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</si>
  <si>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</si>
  <si>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</si>
  <si>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</si>
  <si>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</si>
  <si>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</si>
  <si>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</si>
  <si>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</si>
  <si>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</si>
  <si>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</si>
  <si>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</si>
  <si>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</si>
  <si>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</si>
  <si>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</si>
  <si>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</si>
  <si>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</si>
  <si>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</si>
  <si>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</si>
  <si>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</si>
  <si>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</si>
  <si>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</si>
  <si>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</si>
  <si>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</si>
  <si>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</si>
  <si>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</si>
  <si>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</si>
  <si>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</si>
  <si>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</si>
  <si>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</si>
  <si>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</si>
  <si>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</si>
  <si>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</si>
  <si>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</si>
  <si>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</si>
  <si>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</si>
  <si>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</si>
  <si>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</si>
  <si>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</si>
  <si>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</si>
  <si>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</si>
  <si>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</si>
  <si>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</si>
  <si>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</si>
  <si>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</si>
  <si>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</si>
  <si>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</si>
  <si>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</si>
  <si>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</si>
  <si>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</si>
  <si>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</si>
  <si>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</si>
  <si>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</si>
  <si>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</si>
  <si>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</si>
  <si>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</si>
  <si>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</si>
  <si>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</si>
  <si>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</si>
  <si>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</si>
  <si>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</si>
  <si>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</si>
  <si>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</si>
  <si>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</si>
  <si>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</si>
  <si>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</si>
  <si>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</si>
  <si>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</si>
  <si>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</si>
  <si>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</si>
  <si>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</si>
  <si>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</si>
  <si>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</si>
  <si>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</si>
  <si>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</si>
  <si>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</si>
  <si>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</si>
  <si>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</si>
  <si>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</si>
  <si>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</si>
  <si>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</si>
  <si>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</si>
  <si>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</si>
  <si>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</si>
  <si>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</si>
  <si>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</si>
  <si>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</si>
  <si>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</si>
  <si>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</si>
  <si>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</si>
  <si>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</si>
  <si>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</si>
  <si>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</si>
  <si>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</si>
  <si>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</si>
  <si>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</si>
  <si>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</si>
  <si>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</si>
  <si>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</si>
  <si>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</si>
  <si>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</si>
  <si>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</si>
  <si>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</si>
  <si>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</si>
  <si>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</si>
  <si>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</si>
  <si>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</si>
  <si>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</si>
  <si>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</si>
  <si>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</si>
  <si>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</si>
  <si>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</si>
  <si>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</si>
  <si>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</si>
  <si>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</si>
  <si>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</si>
  <si>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</si>
  <si>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</si>
  <si>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</si>
  <si>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</si>
  <si>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</si>
  <si>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</si>
  <si>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</si>
  <si>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</si>
  <si>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</si>
  <si>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</si>
  <si>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</si>
  <si>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</si>
  <si>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</si>
  <si>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</si>
  <si>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</si>
  <si>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</si>
  <si>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</si>
  <si>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</si>
  <si>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</si>
  <si>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</si>
  <si>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</si>
  <si>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</si>
  <si>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</si>
  <si>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</si>
  <si>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</si>
  <si>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</si>
  <si>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</si>
  <si>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</si>
  <si>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</si>
  <si>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</si>
  <si>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</si>
  <si>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</si>
  <si>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</si>
  <si>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</si>
  <si>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</si>
  <si>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</si>
  <si>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</si>
  <si>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</si>
  <si>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</si>
  <si>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</si>
  <si>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</si>
  <si>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</si>
  <si>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</si>
  <si>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</si>
  <si>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</si>
  <si>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</si>
  <si>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</si>
  <si>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</si>
  <si>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</si>
  <si>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</si>
  <si>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</si>
  <si>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</si>
  <si>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</si>
  <si>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</si>
  <si>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</si>
  <si>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</si>
  <si>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</si>
  <si>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</si>
  <si>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</si>
  <si>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</si>
  <si>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</si>
  <si>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</si>
  <si>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</si>
  <si>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</si>
  <si>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</si>
  <si>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</si>
  <si>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</si>
  <si>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</si>
  <si>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</si>
  <si>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</si>
  <si>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</si>
  <si>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</si>
  <si>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</si>
  <si>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</si>
  <si>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</si>
  <si>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</si>
  <si>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</si>
  <si>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</si>
  <si>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</si>
  <si>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</si>
  <si>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</si>
  <si>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</si>
  <si>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</si>
  <si>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</si>
  <si>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</si>
  <si>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</si>
  <si>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</si>
  <si>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</si>
  <si>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</si>
  <si>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</si>
  <si>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</si>
  <si>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</si>
  <si>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</si>
  <si>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</si>
  <si>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</si>
  <si>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</si>
  <si>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</si>
  <si>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</si>
  <si>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</si>
  <si>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</si>
  <si>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</si>
  <si>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</si>
  <si>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</si>
  <si>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</si>
  <si>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</si>
  <si>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</si>
  <si>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</si>
  <si>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</si>
  <si>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</si>
  <si>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</si>
  <si>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</si>
  <si>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</si>
  <si>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</si>
  <si>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</si>
  <si>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</si>
  <si>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</si>
  <si>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</si>
  <si>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</si>
  <si>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</si>
  <si>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</si>
  <si>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</si>
  <si>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</si>
  <si>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</si>
  <si>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</si>
  <si>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</si>
  <si>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</si>
  <si>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</si>
  <si>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</si>
  <si>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</si>
  <si>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</si>
  <si>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</si>
  <si>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</si>
  <si>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</si>
  <si>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</si>
  <si>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</si>
  <si>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</si>
  <si>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</si>
  <si>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</si>
  <si>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</si>
  <si>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</si>
  <si>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</si>
  <si>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</si>
  <si>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</si>
  <si>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</si>
  <si>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</si>
  <si>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</si>
  <si>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</si>
  <si>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</si>
  <si>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</si>
  <si>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</si>
  <si>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</si>
  <si>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</si>
  <si>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</si>
  <si>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</si>
  <si>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</si>
  <si>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</si>
  <si>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</si>
  <si>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</si>
  <si>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</si>
  <si>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</si>
  <si>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</si>
  <si>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</si>
  <si>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</si>
  <si>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</si>
  <si>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</si>
  <si>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</si>
  <si>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</si>
  <si>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</si>
  <si>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</si>
  <si>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</si>
  <si>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</si>
  <si>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</si>
  <si>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</si>
  <si>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</si>
  <si>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</si>
  <si>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</si>
  <si>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</si>
  <si>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</si>
  <si>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</si>
  <si>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</si>
  <si>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</si>
  <si>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</si>
  <si>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</si>
  <si>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</si>
  <si>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</si>
  <si>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</si>
  <si>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</si>
  <si>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</si>
  <si>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</si>
  <si>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</si>
  <si>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</si>
  <si>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</si>
  <si>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</si>
  <si>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</si>
  <si>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</si>
  <si>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</si>
  <si>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</si>
  <si>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</si>
  <si>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</si>
  <si>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</si>
  <si>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</si>
  <si>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</si>
  <si>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</si>
  <si>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</si>
  <si>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</si>
  <si>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</si>
  <si>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</si>
  <si>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</si>
  <si>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</si>
  <si>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</si>
  <si>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</si>
  <si>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</si>
  <si>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</si>
  <si>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</si>
  <si>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</si>
  <si>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</si>
  <si>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</si>
  <si>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</si>
  <si>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</si>
  <si>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</si>
  <si>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</si>
  <si>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</si>
  <si>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</si>
  <si>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</si>
  <si>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</si>
  <si>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</si>
  <si>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</si>
  <si>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</si>
  <si>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</si>
  <si>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</si>
  <si>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</si>
  <si>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</si>
  <si>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</si>
  <si>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</si>
  <si>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</si>
  <si>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</si>
  <si>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</si>
  <si>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</si>
  <si>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</si>
  <si>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</si>
  <si>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</si>
  <si>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</si>
  <si>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</si>
  <si>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</si>
  <si>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</si>
  <si>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</si>
  <si>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</si>
  <si>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</si>
  <si>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</si>
  <si>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</si>
  <si>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</si>
  <si>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</si>
  <si>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</si>
  <si>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</si>
  <si>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</si>
  <si>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</si>
  <si>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</si>
  <si>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</si>
  <si>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</si>
  <si>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</si>
  <si>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</si>
  <si>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</si>
  <si>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</si>
  <si>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</si>
  <si>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</si>
  <si>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</si>
  <si>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</si>
  <si>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</si>
  <si>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</si>
  <si>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</si>
  <si>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</si>
  <si>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</si>
  <si>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</si>
  <si>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</si>
  <si>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</si>
  <si>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</si>
  <si>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</si>
  <si>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</si>
  <si>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</si>
  <si>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</si>
  <si>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</si>
  <si>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</si>
  <si>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</si>
  <si>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</si>
  <si>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</si>
  <si>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</si>
  <si>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</si>
  <si>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</si>
  <si>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</si>
  <si>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</si>
  <si>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</si>
  <si>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</si>
  <si>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</si>
  <si>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</si>
  <si>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</si>
  <si>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</si>
  <si>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</si>
  <si>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</si>
  <si>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</si>
  <si>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</si>
  <si>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</si>
  <si>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</si>
  <si>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</si>
  <si>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</si>
  <si>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</si>
  <si>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</si>
  <si>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</si>
  <si>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</si>
  <si>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</si>
  <si>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</si>
  <si>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</si>
  <si>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</si>
  <si>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</si>
  <si>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</si>
  <si>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</si>
  <si>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</si>
  <si>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</si>
  <si>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</si>
  <si>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</si>
  <si>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</si>
  <si>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</si>
  <si>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</si>
  <si>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</si>
  <si>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</si>
  <si>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</si>
  <si>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</si>
  <si>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</si>
  <si>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</si>
  <si>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</si>
  <si>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</si>
  <si>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</si>
  <si>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</si>
  <si>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</si>
  <si>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</si>
  <si>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</si>
  <si>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</si>
  <si>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</si>
  <si>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</si>
  <si>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</si>
  <si>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</si>
  <si>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</si>
  <si>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</si>
  <si>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</si>
  <si>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</si>
  <si>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</si>
  <si>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</si>
  <si>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</si>
  <si>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</si>
  <si>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</si>
  <si>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</si>
  <si>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</si>
  <si>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</si>
  <si>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</si>
  <si>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</si>
  <si>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</si>
  <si>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</si>
  <si>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</si>
  <si>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</si>
  <si>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</si>
  <si>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</si>
  <si>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</si>
  <si>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</si>
  <si>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</si>
  <si>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</si>
  <si>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</si>
  <si>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</si>
  <si>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</si>
  <si>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</si>
  <si>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</si>
  <si>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</si>
  <si>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</si>
  <si>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</si>
  <si>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</si>
  <si>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</si>
  <si>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</si>
  <si>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</si>
  <si>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</si>
  <si>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</si>
  <si>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</si>
  <si>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</si>
  <si>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</si>
  <si>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</si>
  <si>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</si>
  <si>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</si>
  <si>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</si>
  <si>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</si>
  <si>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</si>
  <si>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</si>
  <si>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</si>
  <si>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</si>
  <si>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</si>
  <si>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</si>
  <si>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</si>
  <si>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</si>
  <si>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</si>
  <si>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</si>
  <si>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</si>
  <si>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</si>
  <si>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</si>
  <si>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</si>
  <si>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</si>
  <si>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</si>
  <si>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</si>
  <si>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</si>
  <si>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</si>
  <si>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</si>
  <si>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</si>
  <si>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</si>
  <si>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</si>
  <si>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</si>
  <si>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</si>
  <si>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</si>
  <si>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</si>
  <si>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</si>
  <si>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</si>
  <si>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</si>
  <si>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</si>
  <si>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</si>
  <si>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</si>
  <si>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</si>
  <si>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</si>
  <si>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</si>
  <si>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</si>
  <si>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</si>
  <si>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</si>
  <si>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</si>
  <si>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</si>
  <si>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</si>
  <si>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</si>
  <si>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</si>
  <si>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</si>
  <si>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</si>
  <si>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</si>
  <si>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</si>
  <si>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</si>
  <si>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</si>
  <si>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</si>
  <si>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</si>
  <si>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</si>
  <si>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</si>
  <si>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</si>
  <si>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</si>
  <si>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</si>
  <si>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</si>
  <si>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</si>
  <si>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</si>
  <si>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</si>
  <si>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</si>
  <si>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</si>
  <si>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</si>
  <si>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</si>
  <si>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</si>
  <si>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</si>
  <si>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</si>
  <si>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</si>
  <si>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</si>
  <si>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</si>
  <si>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</si>
  <si>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</si>
  <si>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</si>
  <si>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</si>
  <si>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</si>
  <si>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</si>
  <si>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</si>
  <si>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</si>
  <si>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</si>
  <si>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</si>
  <si>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</si>
  <si>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</si>
  <si>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</si>
  <si>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</si>
  <si>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</si>
  <si>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</si>
  <si>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</si>
  <si>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</si>
  <si>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</si>
  <si>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</si>
  <si>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</si>
  <si>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</si>
  <si>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</si>
  <si>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</si>
  <si>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</si>
  <si>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</si>
  <si>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</si>
  <si>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</si>
  <si>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</si>
  <si>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</si>
  <si>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</si>
  <si>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</si>
  <si>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</si>
  <si>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</si>
  <si>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</si>
  <si>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</si>
  <si>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</si>
  <si>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</si>
  <si>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</si>
  <si>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</si>
  <si>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</si>
  <si>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</si>
  <si>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</si>
  <si>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</si>
  <si>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</si>
  <si>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</si>
  <si>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</si>
  <si>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</si>
  <si>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</si>
  <si>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</si>
  <si>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</si>
  <si>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</si>
  <si>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</si>
  <si>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</si>
  <si>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</si>
  <si>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</si>
  <si>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</si>
  <si>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</si>
  <si>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</si>
  <si>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</si>
  <si>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</si>
  <si>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</si>
  <si>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</si>
  <si>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</si>
  <si>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</si>
  <si>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</si>
  <si>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</si>
  <si>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</si>
  <si>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</si>
  <si>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</si>
  <si>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</si>
  <si>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</si>
  <si>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</si>
  <si>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</si>
  <si>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</si>
  <si>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</si>
  <si>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</si>
  <si>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</si>
  <si>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</si>
  <si>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</si>
  <si>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</si>
  <si>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</si>
  <si>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</si>
  <si>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</si>
  <si>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</si>
  <si>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</si>
  <si>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</si>
  <si>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</si>
  <si>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</si>
  <si>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</si>
  <si>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</si>
  <si>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</si>
  <si>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</si>
  <si>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</si>
  <si>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</si>
  <si>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</si>
  <si>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</si>
  <si>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</si>
  <si>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</si>
  <si>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</si>
  <si>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</si>
  <si>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</si>
  <si>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</si>
  <si>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</si>
  <si>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</si>
  <si>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</si>
  <si>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</si>
  <si>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</si>
  <si>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</si>
  <si>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</si>
  <si>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</si>
  <si>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</si>
  <si>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</si>
  <si>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</si>
  <si>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</si>
  <si>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</si>
  <si>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</si>
  <si>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</si>
  <si>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</si>
  <si>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</si>
  <si>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</si>
  <si>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</si>
  <si>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</si>
  <si>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</si>
  <si>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</si>
  <si>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</si>
  <si>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</si>
  <si>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</si>
  <si>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</si>
  <si>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</si>
  <si>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</si>
  <si>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</si>
  <si>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</si>
  <si>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</si>
  <si>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</si>
  <si>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</si>
  <si>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</si>
  <si>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</si>
  <si>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</si>
  <si>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</si>
  <si>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</si>
  <si>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</si>
  <si>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</si>
  <si>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</si>
  <si>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</si>
  <si>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</si>
  <si>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</si>
  <si>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</si>
  <si>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</si>
  <si>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</si>
  <si>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</si>
  <si>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</si>
  <si>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</si>
  <si>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</si>
  <si>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</si>
  <si>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</si>
  <si>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</si>
  <si>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</si>
  <si>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</si>
  <si>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</si>
  <si>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</si>
  <si>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</si>
  <si>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</si>
  <si>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</si>
  <si>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</si>
  <si>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</si>
  <si>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</si>
  <si>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</si>
  <si>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</si>
  <si>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</si>
  <si>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</si>
  <si>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</si>
  <si>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</si>
  <si>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</si>
  <si>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</si>
  <si>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</si>
  <si>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</si>
  <si>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</si>
  <si>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</si>
  <si>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</si>
  <si>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</si>
  <si>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</si>
  <si>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</si>
  <si>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</si>
  <si>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</si>
  <si>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</si>
  <si>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</si>
  <si>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</si>
  <si>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</si>
  <si>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</si>
  <si>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</si>
  <si>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</si>
  <si>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</si>
  <si>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</si>
  <si>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</si>
  <si>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</si>
  <si>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</si>
  <si>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</si>
  <si>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</si>
  <si>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</si>
  <si>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</si>
  <si>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</si>
  <si>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</si>
  <si>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</si>
  <si>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</si>
  <si>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</si>
  <si>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</si>
  <si>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</si>
  <si>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</si>
  <si>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</si>
  <si>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</si>
  <si>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</si>
  <si>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</si>
  <si>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</si>
  <si>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</si>
  <si>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</si>
  <si>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</si>
  <si>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</si>
  <si>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</si>
  <si>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</si>
  <si>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</si>
  <si>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</si>
  <si>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</si>
  <si>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</si>
  <si>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</si>
  <si>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</si>
  <si>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</si>
  <si>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</si>
  <si>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</si>
  <si>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</si>
  <si>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</si>
  <si>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</si>
  <si>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</si>
  <si>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</si>
  <si>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</si>
  <si>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</si>
  <si>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</si>
  <si>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</si>
  <si>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</si>
  <si>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</si>
  <si>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</si>
  <si>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</si>
  <si>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</si>
  <si>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</si>
  <si>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</si>
  <si>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</si>
  <si>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</si>
  <si>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</si>
  <si>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</si>
  <si>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</si>
  <si>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</si>
  <si>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</si>
  <si>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</si>
  <si>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</si>
  <si>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</si>
  <si>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</si>
  <si>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</si>
  <si>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</si>
  <si>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</si>
  <si>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</si>
  <si>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</si>
  <si>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</si>
  <si>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</si>
  <si>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</si>
  <si>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</si>
  <si>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</si>
  <si>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</si>
  <si>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</si>
  <si>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</si>
  <si>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</si>
  <si>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</si>
  <si>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</si>
  <si>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</si>
  <si>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</si>
  <si>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</si>
  <si>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</si>
  <si>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</si>
  <si>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</si>
  <si>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</si>
  <si>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</si>
  <si>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</si>
  <si>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</si>
  <si>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</si>
  <si>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</si>
  <si>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</si>
  <si>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</si>
  <si>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</si>
  <si>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</si>
  <si>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</si>
  <si>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</si>
  <si>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</si>
  <si>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</si>
  <si>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</si>
  <si>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</si>
  <si>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</si>
  <si>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</si>
  <si>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</si>
  <si>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</si>
  <si>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</si>
  <si>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</si>
  <si>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</si>
  <si>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</si>
  <si>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</si>
  <si>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</si>
  <si>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</si>
  <si>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</si>
  <si>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</si>
  <si>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</si>
  <si>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</si>
  <si>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</si>
  <si>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</si>
  <si>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</si>
  <si>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</si>
  <si>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</si>
  <si>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</si>
  <si>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</si>
  <si>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</si>
  <si>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</si>
  <si>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</si>
  <si>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</si>
  <si>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</si>
  <si>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</si>
  <si>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</si>
  <si>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</si>
  <si>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</si>
  <si>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</si>
  <si>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</si>
  <si>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</si>
  <si>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</si>
  <si>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</si>
  <si>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</si>
  <si>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</si>
  <si>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</si>
  <si>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</si>
  <si>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</si>
  <si>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</si>
  <si>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</si>
  <si>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</si>
  <si>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</si>
  <si>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</si>
  <si>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</si>
  <si>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</si>
  <si>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</si>
  <si>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</si>
  <si>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</si>
  <si>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</si>
  <si>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</si>
  <si>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</si>
  <si>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</si>
  <si>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</si>
  <si>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</si>
  <si>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</si>
  <si>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</si>
  <si>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</si>
  <si>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</si>
  <si>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</si>
  <si>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</si>
  <si>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</si>
  <si>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</si>
  <si>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</si>
  <si>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</si>
  <si>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</si>
  <si>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</si>
  <si>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</si>
  <si>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</si>
  <si>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</si>
  <si>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</si>
  <si>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</si>
  <si>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</si>
  <si>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</si>
  <si>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</si>
  <si>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</si>
  <si>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</si>
  <si>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</si>
  <si>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</si>
  <si>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</si>
  <si>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</si>
  <si>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</si>
  <si>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</si>
  <si>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</si>
  <si>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</si>
  <si>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</si>
  <si>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</si>
  <si>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</si>
  <si>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</si>
  <si>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</si>
  <si>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</si>
  <si>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</si>
  <si>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</si>
  <si>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</si>
  <si>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</si>
  <si>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</si>
  <si>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</si>
  <si>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</si>
  <si>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</si>
  <si>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</si>
  <si>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</si>
  <si>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</si>
  <si>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</si>
  <si>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</si>
  <si>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</si>
  <si>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</si>
  <si>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</si>
  <si>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</si>
  <si>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</si>
  <si>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</si>
  <si>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</si>
  <si>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</si>
  <si>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</si>
  <si>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</si>
  <si>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</si>
  <si>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</si>
  <si>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</si>
  <si>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</si>
  <si>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</si>
  <si>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</si>
  <si>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</si>
  <si>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</si>
  <si>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</si>
  <si>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</si>
  <si>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</si>
  <si>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</si>
  <si>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</si>
  <si>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</si>
  <si>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</si>
  <si>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</si>
  <si>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</si>
  <si>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</si>
  <si>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</si>
  <si>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</si>
  <si>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</si>
  <si>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</si>
  <si>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</si>
  <si>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</si>
  <si>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</si>
  <si>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</si>
  <si>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</si>
  <si>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</si>
  <si>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</si>
  <si>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</si>
  <si>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</si>
  <si>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</si>
  <si>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</si>
  <si>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</si>
  <si>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</si>
  <si>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</si>
  <si>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</si>
  <si>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</si>
  <si>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</si>
  <si>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</si>
  <si>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</si>
  <si>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</si>
  <si>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</si>
  <si>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</si>
  <si>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</si>
  <si>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</si>
  <si>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</si>
  <si>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</si>
  <si>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</si>
  <si>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</si>
  <si>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</si>
  <si>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</si>
  <si>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</si>
  <si>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</si>
  <si>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</si>
  <si>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</si>
  <si>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</si>
  <si>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</si>
  <si>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</si>
  <si>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</si>
  <si>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</si>
  <si>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</si>
  <si>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</si>
  <si>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</si>
  <si>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</si>
  <si>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</si>
  <si>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</si>
  <si>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</si>
  <si>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</si>
  <si>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</si>
  <si>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</si>
  <si>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</si>
  <si>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</si>
  <si>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</si>
  <si>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</si>
  <si>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</si>
  <si>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</si>
  <si>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</si>
  <si>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</si>
  <si>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</si>
  <si>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</si>
  <si>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</si>
  <si>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</si>
  <si>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</si>
  <si>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</si>
  <si>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</si>
  <si>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</si>
  <si>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</si>
  <si>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</si>
  <si>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</si>
  <si>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</si>
  <si>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</si>
  <si>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</si>
  <si>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</si>
  <si>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</si>
  <si>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</si>
  <si>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</si>
  <si>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</si>
  <si>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</si>
  <si>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</si>
  <si>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</si>
  <si>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</si>
  <si>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</si>
  <si>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</si>
  <si>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</si>
  <si>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</si>
  <si>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</si>
  <si>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</si>
  <si>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</si>
  <si>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</si>
  <si>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</si>
  <si>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</si>
  <si>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</si>
  <si>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</si>
  <si>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</si>
  <si>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</si>
  <si>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</si>
  <si>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</si>
  <si>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</si>
  <si>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</si>
  <si>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</si>
  <si>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</si>
  <si>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</si>
  <si>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</si>
  <si>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</si>
  <si>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</si>
  <si>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</si>
  <si>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</si>
  <si>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</si>
  <si>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</si>
  <si>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</si>
  <si>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</si>
  <si>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</si>
  <si>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</si>
  <si>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</si>
  <si>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</si>
  <si>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</si>
  <si>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</si>
  <si>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</si>
  <si>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</si>
  <si>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</si>
  <si>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</si>
  <si>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</si>
  <si>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</si>
  <si>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</si>
  <si>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</si>
  <si>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</si>
  <si>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</si>
  <si>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</si>
  <si>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</si>
  <si>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</si>
  <si>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</si>
  <si>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</si>
  <si>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</si>
  <si>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</si>
  <si>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</si>
  <si>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</si>
  <si>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</si>
  <si>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</si>
  <si>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</si>
  <si>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</si>
  <si>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</si>
  <si>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</si>
  <si>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</si>
  <si>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</si>
  <si>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</si>
  <si>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</si>
  <si>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</si>
  <si>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</si>
  <si>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</si>
  <si>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</si>
  <si>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</si>
  <si>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</si>
  <si>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</si>
  <si>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</si>
  <si>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</si>
  <si>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</si>
  <si>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</si>
  <si>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</si>
  <si>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</si>
  <si>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</si>
  <si>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</si>
  <si>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</si>
  <si>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</si>
  <si>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</si>
  <si>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</si>
  <si>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</si>
  <si>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</si>
  <si>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</si>
  <si>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</si>
  <si>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</si>
  <si>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</si>
  <si>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</si>
  <si>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</si>
  <si>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</si>
  <si>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</si>
  <si>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</si>
  <si>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</si>
  <si>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</si>
  <si>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</si>
  <si>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</si>
  <si>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</si>
  <si>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</si>
  <si>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</si>
  <si>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</si>
  <si>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</si>
  <si>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</si>
  <si>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</si>
  <si>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</si>
  <si>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</si>
  <si>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</si>
  <si>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</si>
  <si>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</si>
  <si>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</si>
  <si>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</si>
  <si>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</si>
  <si>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</si>
  <si>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</si>
  <si>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</si>
  <si>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</si>
  <si>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</si>
  <si>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</si>
  <si>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</si>
  <si>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</si>
  <si>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</si>
  <si>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</si>
  <si>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</si>
  <si>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</si>
  <si>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</si>
  <si>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</si>
  <si>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</si>
  <si>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</si>
  <si>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</si>
  <si>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</si>
  <si>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</si>
  <si>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</si>
  <si>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</si>
  <si>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</si>
  <si>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</si>
  <si>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</si>
  <si>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</si>
  <si>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</si>
  <si>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</si>
  <si>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</si>
  <si>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</si>
  <si>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</si>
  <si>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</si>
  <si>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</si>
  <si>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</si>
  <si>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</si>
  <si>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</si>
  <si>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</si>
  <si>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</si>
  <si>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</si>
  <si>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</si>
  <si>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</si>
  <si>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</si>
  <si>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</si>
  <si>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</si>
  <si>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</si>
  <si>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</si>
  <si>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</si>
  <si>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</si>
  <si>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</si>
  <si>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</si>
  <si>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</si>
  <si>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</si>
  <si>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</si>
  <si>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</si>
  <si>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</si>
  <si>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</si>
  <si>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</si>
  <si>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</si>
  <si>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</si>
  <si>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</si>
  <si>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</si>
  <si>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</si>
  <si>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</si>
  <si>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</si>
  <si>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</si>
  <si>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</si>
  <si>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</si>
  <si>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</si>
  <si>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</si>
  <si>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</si>
  <si>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</si>
  <si>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</si>
  <si>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</si>
  <si>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</si>
  <si>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</si>
  <si>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</si>
  <si>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</si>
  <si>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</si>
  <si>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</si>
  <si>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</si>
  <si>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</si>
  <si>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</si>
  <si>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</si>
  <si>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</si>
  <si>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</si>
  <si>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</si>
  <si>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</si>
  <si>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</si>
  <si>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</si>
  <si>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</si>
  <si>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</si>
  <si>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</si>
  <si>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</si>
  <si>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</si>
  <si>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</si>
  <si>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</si>
  <si>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</si>
  <si>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</si>
  <si>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</si>
  <si>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</si>
  <si>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</si>
  <si>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</si>
  <si>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</si>
  <si>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</si>
  <si>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</si>
  <si>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</si>
  <si>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</si>
  <si>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</si>
  <si>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</si>
  <si>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</si>
  <si>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</si>
  <si>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</si>
  <si>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</si>
  <si>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</si>
  <si>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</si>
  <si>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</si>
  <si>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</si>
  <si>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</si>
  <si>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</si>
  <si>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</si>
  <si>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</si>
  <si>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</si>
  <si>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</si>
  <si>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</si>
  <si>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</si>
  <si>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</si>
  <si>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</si>
  <si>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</si>
  <si>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</si>
  <si>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</si>
  <si>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</si>
  <si>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</si>
  <si>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</si>
  <si>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</si>
  <si>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</si>
  <si>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</si>
  <si>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</si>
  <si>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</si>
  <si>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</si>
  <si>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</si>
  <si>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</si>
  <si>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</si>
  <si>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</si>
  <si>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</si>
  <si>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</si>
  <si>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</si>
  <si>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</si>
  <si>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</si>
  <si>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</si>
  <si>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</si>
  <si>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</si>
  <si>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</si>
  <si>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</si>
  <si>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</si>
  <si>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</si>
  <si>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</si>
  <si>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</si>
  <si>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</si>
  <si>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</si>
  <si>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</si>
  <si>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</si>
  <si>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</si>
  <si>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</si>
  <si>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</si>
  <si>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</si>
  <si>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</si>
  <si>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</si>
  <si>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</si>
  <si>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</si>
  <si>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</si>
  <si>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</si>
  <si>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</si>
  <si>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</si>
  <si>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</si>
  <si>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</si>
  <si>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</si>
  <si>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</si>
  <si>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</si>
  <si>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</si>
  <si>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</si>
  <si>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</si>
  <si>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</si>
  <si>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</si>
  <si>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</si>
  <si>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</si>
  <si>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</si>
  <si>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</si>
  <si>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</si>
  <si>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</si>
  <si>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</si>
  <si>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</si>
  <si>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</si>
  <si>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</si>
  <si>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</si>
  <si>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</si>
  <si>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</si>
  <si>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</si>
  <si>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</si>
  <si>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</si>
  <si>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</si>
  <si>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</si>
  <si>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</si>
  <si>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</si>
  <si>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</si>
  <si>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</si>
  <si>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</si>
  <si>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</si>
  <si>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</si>
  <si>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</si>
  <si>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</si>
  <si>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</si>
  <si>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</si>
  <si>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</si>
  <si>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</si>
  <si>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</si>
  <si>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</si>
  <si>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</si>
  <si>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</si>
  <si>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</si>
  <si>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</si>
  <si>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</si>
  <si>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</si>
  <si>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</si>
  <si>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</si>
  <si>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</si>
  <si>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</si>
  <si>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</si>
  <si>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</si>
  <si>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</si>
  <si>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</si>
  <si>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</si>
  <si>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</si>
  <si>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</si>
  <si>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</si>
  <si>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</si>
  <si>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</si>
  <si>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</si>
  <si>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</si>
  <si>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</si>
  <si>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</si>
  <si>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</si>
  <si>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</si>
  <si>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</si>
  <si>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</si>
  <si>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</si>
  <si>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</si>
  <si>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</si>
  <si>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</si>
  <si>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</si>
  <si>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</si>
  <si>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</si>
  <si>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</si>
  <si>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</si>
  <si>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</si>
  <si>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</si>
  <si>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</si>
  <si>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</si>
  <si>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</si>
  <si>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</si>
  <si>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</si>
  <si>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</si>
  <si>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</si>
  <si>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</si>
  <si>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</si>
  <si>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</si>
  <si>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</si>
  <si>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</si>
  <si>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</si>
  <si>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</si>
  <si>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</si>
  <si>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</si>
  <si>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</si>
  <si>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</si>
  <si>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</si>
  <si>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</si>
  <si>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</si>
  <si>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</si>
  <si>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</si>
  <si>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</si>
  <si>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</si>
  <si>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</si>
  <si>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</si>
  <si>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</si>
  <si>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</si>
  <si>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</si>
  <si>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</si>
  <si>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</si>
  <si>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</si>
  <si>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</si>
  <si>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</si>
  <si>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</si>
  <si>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</si>
  <si>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</si>
  <si>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</si>
  <si>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</si>
  <si>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</si>
  <si>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</si>
  <si>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</si>
  <si>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</si>
  <si>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</si>
  <si>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</si>
  <si>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</si>
  <si>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</si>
  <si>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</si>
  <si>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</si>
  <si>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</si>
  <si>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</si>
  <si>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</si>
  <si>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</si>
  <si>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</si>
  <si>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</si>
  <si>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</si>
  <si>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</si>
  <si>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</si>
  <si>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</si>
  <si>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</si>
  <si>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</si>
  <si>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</si>
  <si>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</si>
  <si>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</si>
  <si>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</si>
  <si>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</si>
  <si>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</si>
  <si>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</si>
  <si>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</si>
  <si>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</si>
  <si>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</si>
  <si>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</si>
  <si>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</si>
  <si>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</si>
  <si>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</si>
  <si>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</si>
  <si>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</si>
  <si>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</si>
  <si>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</si>
  <si>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</si>
  <si>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</si>
  <si>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</si>
  <si>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</si>
  <si>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</si>
  <si>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</si>
  <si>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</si>
  <si>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</si>
  <si>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</si>
  <si>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</si>
  <si>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</si>
  <si>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</si>
  <si>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</si>
  <si>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</si>
  <si>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</si>
  <si>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</si>
  <si>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</si>
  <si>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</si>
  <si>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</si>
  <si>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</si>
  <si>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</si>
  <si>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</si>
  <si>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</si>
  <si>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</si>
  <si>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</si>
  <si>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</si>
  <si>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</si>
  <si>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</si>
  <si>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</si>
  <si>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</si>
  <si>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</si>
  <si>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</si>
  <si>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</si>
  <si>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</si>
  <si>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</si>
  <si>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</si>
  <si>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</si>
  <si>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</si>
  <si>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</si>
  <si>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</si>
  <si>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</si>
  <si>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</si>
  <si>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</si>
  <si>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</si>
  <si>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</si>
  <si>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</si>
  <si>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</si>
  <si>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</si>
  <si>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</si>
  <si>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</si>
  <si>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</si>
  <si>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</si>
  <si>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</si>
  <si>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</si>
  <si>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</si>
  <si>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</si>
  <si>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</si>
  <si>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</si>
  <si>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</si>
  <si>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</si>
  <si>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</si>
  <si>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</si>
  <si>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</si>
  <si>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</si>
  <si>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</si>
  <si>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</si>
  <si>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</si>
  <si>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</si>
  <si>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</si>
  <si>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</si>
  <si>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</si>
  <si>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</si>
  <si>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</si>
  <si>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</si>
  <si>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</si>
  <si>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</si>
  <si>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</si>
  <si>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</si>
  <si>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</si>
  <si>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</si>
  <si>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</si>
  <si>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</si>
  <si>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</si>
  <si>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</si>
  <si>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</si>
  <si>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</si>
  <si>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</si>
  <si>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</si>
  <si>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</si>
  <si>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</si>
  <si>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</si>
  <si>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</si>
  <si>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</si>
  <si>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</si>
  <si>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</si>
  <si>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</si>
  <si>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</si>
  <si>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</si>
  <si>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</si>
  <si>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</si>
  <si>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</si>
  <si>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</si>
  <si>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</si>
  <si>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</si>
  <si>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</si>
  <si>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</si>
  <si>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</si>
  <si>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</si>
  <si>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</si>
  <si>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</si>
  <si>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</si>
  <si>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</si>
  <si>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</si>
  <si>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</si>
  <si>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</si>
  <si>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</si>
  <si>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</si>
  <si>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</si>
  <si>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</si>
  <si>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</si>
  <si>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</si>
  <si>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</si>
  <si>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</si>
  <si>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</si>
  <si>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</si>
  <si>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</si>
  <si>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</si>
  <si>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</si>
  <si>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</si>
  <si>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</si>
  <si>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</si>
  <si>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</si>
  <si>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</si>
  <si>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</si>
  <si>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</si>
  <si>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</si>
  <si>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</si>
  <si>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</si>
  <si>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</si>
  <si>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</si>
  <si>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</si>
  <si>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</si>
  <si>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</si>
  <si>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</si>
  <si>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</si>
  <si>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</si>
  <si>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</si>
  <si>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</si>
  <si>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</si>
  <si>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</si>
  <si>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</si>
  <si>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</si>
  <si>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</si>
  <si>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</si>
  <si>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</si>
  <si>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</si>
  <si>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</si>
  <si>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</si>
  <si>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</si>
  <si>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</si>
  <si>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</si>
  <si>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</si>
  <si>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</si>
  <si>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</si>
  <si>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</si>
  <si>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</si>
  <si>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</si>
  <si>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</si>
  <si>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</si>
  <si>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</si>
  <si>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</si>
  <si>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</si>
  <si>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</si>
  <si>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</si>
  <si>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</si>
  <si>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</si>
  <si>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</si>
  <si>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</si>
  <si>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</si>
  <si>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</si>
  <si>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</si>
  <si>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</si>
  <si>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</si>
  <si>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</si>
  <si>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</si>
  <si>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</si>
  <si>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</si>
  <si>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</si>
  <si>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</si>
  <si>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</si>
  <si>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</si>
  <si>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</si>
  <si>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</si>
  <si>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</si>
  <si>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</si>
  <si>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</si>
  <si>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</si>
  <si>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</si>
  <si>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</si>
  <si>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</si>
  <si>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</si>
  <si>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</si>
  <si>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</si>
  <si>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</si>
  <si>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</si>
  <si>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</si>
  <si>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</si>
  <si>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</si>
  <si>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</si>
  <si>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</si>
  <si>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</si>
  <si>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</si>
  <si>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</si>
  <si>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</si>
  <si>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</si>
  <si>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</si>
  <si>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</si>
  <si>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</si>
  <si>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</si>
  <si>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</si>
  <si>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</si>
  <si>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</si>
  <si>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</si>
  <si>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</si>
  <si>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</si>
  <si>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</si>
  <si>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</si>
  <si>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</si>
  <si>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</si>
  <si>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</si>
  <si>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</si>
  <si>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</si>
  <si>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</si>
  <si>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</si>
  <si>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</si>
  <si>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</si>
  <si>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</si>
  <si>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</si>
  <si>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</si>
  <si>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</si>
  <si>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</si>
  <si>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</si>
  <si>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</si>
  <si>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</si>
  <si>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</si>
  <si>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</si>
  <si>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</si>
  <si>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</si>
  <si>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</si>
  <si>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</si>
  <si>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</si>
  <si>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</si>
  <si>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</si>
  <si>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</si>
  <si>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</si>
  <si>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</si>
  <si>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</si>
  <si>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</si>
  <si>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</si>
  <si>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</si>
  <si>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</si>
  <si>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</si>
  <si>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</si>
  <si>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</si>
  <si>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</si>
  <si>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</si>
  <si>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</si>
  <si>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</si>
  <si>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</si>
  <si>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</si>
  <si>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</si>
  <si>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</si>
  <si>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</si>
  <si>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</si>
  <si>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</si>
  <si>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</si>
  <si>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</si>
  <si>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</si>
  <si>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</si>
  <si>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</si>
  <si>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</si>
  <si>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</si>
  <si>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</si>
  <si>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</si>
  <si>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</si>
  <si>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</si>
  <si>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</si>
  <si>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</si>
  <si>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</si>
  <si>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</si>
  <si>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</si>
  <si>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</si>
  <si>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</si>
  <si>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</si>
  <si>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</si>
  <si>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</si>
  <si>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</si>
  <si>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</si>
  <si>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</si>
  <si>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</si>
  <si>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</si>
  <si>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</si>
  <si>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</si>
  <si>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</si>
  <si>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</si>
  <si>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</si>
  <si>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</si>
  <si>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</si>
  <si>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</si>
  <si>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</si>
  <si>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</si>
  <si>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</si>
  <si>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</si>
  <si>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</si>
  <si>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</si>
  <si>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</si>
  <si>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</si>
  <si>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</si>
  <si>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</si>
  <si>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</si>
  <si>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</si>
  <si>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</si>
  <si>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</si>
  <si>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</si>
  <si>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</si>
  <si>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</si>
  <si>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</si>
  <si>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</si>
  <si>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</si>
  <si>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</si>
  <si>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</si>
  <si>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</si>
  <si>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</si>
  <si>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</si>
  <si>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</si>
  <si>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</si>
  <si>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</si>
  <si>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</si>
  <si>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</si>
  <si>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</si>
  <si>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</si>
  <si>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</si>
  <si>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</si>
  <si>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</si>
  <si>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</si>
  <si>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</si>
  <si>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</si>
  <si>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</si>
  <si>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</si>
  <si>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</si>
  <si>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</si>
  <si>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</si>
  <si>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</si>
  <si>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</si>
  <si>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</si>
  <si>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</si>
  <si>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</si>
  <si>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</si>
  <si>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</si>
  <si>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</si>
  <si>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</si>
  <si>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</si>
  <si>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</si>
  <si>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</si>
  <si>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</si>
  <si>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</si>
  <si>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</si>
  <si>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</si>
  <si>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</si>
  <si>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</si>
  <si>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</si>
  <si>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</si>
  <si>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</si>
  <si>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</si>
  <si>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</si>
  <si>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</si>
  <si>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</si>
  <si>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</si>
  <si>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</si>
  <si>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</si>
  <si>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</si>
  <si>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</si>
  <si>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</si>
  <si>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</si>
  <si>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</si>
  <si>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</si>
  <si>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</si>
  <si>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</si>
  <si>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</si>
  <si>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</si>
  <si>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</si>
  <si>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</si>
  <si>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</si>
  <si>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</si>
  <si>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</si>
  <si>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</si>
  <si>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</si>
  <si>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</si>
  <si>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</si>
  <si>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</si>
  <si>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</si>
  <si>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</si>
  <si>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</si>
  <si>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</si>
  <si>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</si>
  <si>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</si>
  <si>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</si>
  <si>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</si>
  <si>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</si>
  <si>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</si>
  <si>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</si>
  <si>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</si>
  <si>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</si>
  <si>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</si>
  <si>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</si>
  <si>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</si>
  <si>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</si>
  <si>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</si>
  <si>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</si>
  <si>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</si>
  <si>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</si>
  <si>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</si>
  <si>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</si>
  <si>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</si>
  <si>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</si>
  <si>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</si>
  <si>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</si>
  <si>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</si>
  <si>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</si>
  <si>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</si>
  <si>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</si>
  <si>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</si>
  <si>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</si>
  <si>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</si>
  <si>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</si>
  <si>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</si>
  <si>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</si>
  <si>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</si>
  <si>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</si>
  <si>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</si>
  <si>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</si>
  <si>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</si>
  <si>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</si>
  <si>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</si>
  <si>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</si>
  <si>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</si>
  <si>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</si>
  <si>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</si>
  <si>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</si>
  <si>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</si>
  <si>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</si>
  <si>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</si>
  <si>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</si>
  <si>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</si>
  <si>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</si>
  <si>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</si>
  <si>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</si>
  <si>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</si>
  <si>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</si>
  <si>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</si>
  <si>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</si>
  <si>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</si>
  <si>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</si>
  <si>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</si>
  <si>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</si>
  <si>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</si>
  <si>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</si>
  <si>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</si>
  <si>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</si>
  <si>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</si>
  <si>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</si>
  <si>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</si>
  <si>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</si>
  <si>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</si>
  <si>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</si>
  <si>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</si>
  <si>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</si>
  <si>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</si>
  <si>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</si>
  <si>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</si>
  <si>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</si>
  <si>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</si>
  <si>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</si>
  <si>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</si>
  <si>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</si>
  <si>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</si>
  <si>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</si>
  <si>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</si>
  <si>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</si>
  <si>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</si>
  <si>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</si>
  <si>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</si>
  <si>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</si>
  <si>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</si>
  <si>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</si>
  <si>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</si>
  <si>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</si>
  <si>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</si>
  <si>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</si>
  <si>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</si>
  <si>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</si>
  <si>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</si>
  <si>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</si>
  <si>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</si>
  <si>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</si>
  <si>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</si>
  <si>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</si>
  <si>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</si>
  <si>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</si>
  <si>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</si>
  <si>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</si>
  <si>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</si>
  <si>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</si>
  <si>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</si>
  <si>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</si>
  <si>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</si>
  <si>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</si>
  <si>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</si>
  <si>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</si>
  <si>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</si>
  <si>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</si>
  <si>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</si>
  <si>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</si>
  <si>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</si>
  <si>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</si>
  <si>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</si>
  <si>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</si>
  <si>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</si>
  <si>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</si>
  <si>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</si>
  <si>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</si>
  <si>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</si>
  <si>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</si>
  <si>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</si>
  <si>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</si>
  <si>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</si>
  <si>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</si>
  <si>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</si>
  <si>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</si>
  <si>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</si>
  <si>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</si>
  <si>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</si>
  <si>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</si>
  <si>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</si>
  <si>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</si>
  <si>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</si>
  <si>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</si>
  <si>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</si>
  <si>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</si>
  <si>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</si>
  <si>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</si>
  <si>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</si>
  <si>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</si>
  <si>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</si>
  <si>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</si>
  <si>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</si>
  <si>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</si>
  <si>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</si>
  <si>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</si>
  <si>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</si>
  <si>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</si>
  <si>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</si>
  <si>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</si>
  <si>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</si>
  <si>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</si>
  <si>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</si>
  <si>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</si>
  <si>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</si>
  <si>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</si>
  <si>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</si>
  <si>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</si>
  <si>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</si>
  <si>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</si>
  <si>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</si>
  <si>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</si>
  <si>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</si>
  <si>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</si>
  <si>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</si>
  <si>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</si>
  <si>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</si>
  <si>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</si>
  <si>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</si>
  <si>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</si>
  <si>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</si>
  <si>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</si>
  <si>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</si>
  <si>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</si>
  <si>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</si>
  <si>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</si>
  <si>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</si>
  <si>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</si>
  <si>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</si>
  <si>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</si>
  <si>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</si>
  <si>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</si>
  <si>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</si>
  <si>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</si>
  <si>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</si>
  <si>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</si>
  <si>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</si>
  <si>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</si>
  <si>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</si>
  <si>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</si>
  <si>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</si>
  <si>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</si>
  <si>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</si>
  <si>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</si>
  <si>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</si>
  <si>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</si>
  <si>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</si>
  <si>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</si>
  <si>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</si>
  <si>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</si>
  <si>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</si>
  <si>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</si>
  <si>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</si>
  <si>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</si>
  <si>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</si>
  <si>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</si>
  <si>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</si>
  <si>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</si>
  <si>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</si>
  <si>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</si>
  <si>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</si>
  <si>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</si>
  <si>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</si>
  <si>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</si>
  <si>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</si>
  <si>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</si>
  <si>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</si>
  <si>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</si>
  <si>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</si>
  <si>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</si>
  <si>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</si>
  <si>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</si>
  <si>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</si>
  <si>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</si>
  <si>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</si>
  <si>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</si>
  <si>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</si>
  <si>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</si>
  <si>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</si>
  <si>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</si>
  <si>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</si>
  <si>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</si>
  <si>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</si>
  <si>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</si>
  <si>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</si>
  <si>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</si>
  <si>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</si>
  <si>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</si>
  <si>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</si>
  <si>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</si>
  <si>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</si>
  <si>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</si>
  <si>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</si>
  <si>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</si>
  <si>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</si>
  <si>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</si>
  <si>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</si>
  <si>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</si>
  <si>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</si>
  <si>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</si>
  <si>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</si>
  <si>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</si>
  <si>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</si>
  <si>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</si>
  <si>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</si>
  <si>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</si>
  <si>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</si>
  <si>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</si>
  <si>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</si>
  <si>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</si>
  <si>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</si>
  <si>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</si>
  <si>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</si>
  <si>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</si>
  <si>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</si>
  <si>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</si>
  <si>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</si>
  <si>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</si>
  <si>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</si>
  <si>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</si>
  <si>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</si>
  <si>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</si>
  <si>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</si>
  <si>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</si>
  <si>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</si>
  <si>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</si>
  <si>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</si>
  <si>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</si>
  <si>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</si>
  <si>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</si>
  <si>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</si>
  <si>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</si>
  <si>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</si>
  <si>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</si>
  <si>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</si>
  <si>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</si>
  <si>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</si>
  <si>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</si>
  <si>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</si>
  <si>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</si>
  <si>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</si>
  <si>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</si>
  <si>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</si>
  <si>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</si>
  <si>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</si>
  <si>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</si>
  <si>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</si>
  <si>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</si>
  <si>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</si>
  <si>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</si>
  <si>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</si>
  <si>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</si>
  <si>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</si>
  <si>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</si>
  <si>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</si>
  <si>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</si>
  <si>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</si>
  <si>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</si>
  <si>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</si>
  <si>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</si>
  <si>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</si>
  <si>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</si>
  <si>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</si>
  <si>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</si>
  <si>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</si>
  <si>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</si>
  <si>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</si>
  <si>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</si>
  <si>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</si>
  <si>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</si>
  <si>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</si>
  <si>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</si>
  <si>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</si>
  <si>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</si>
  <si>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</si>
  <si>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</si>
  <si>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</si>
  <si>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</si>
  <si>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</si>
  <si>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</si>
  <si>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</si>
  <si>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</si>
  <si>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</si>
  <si>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</si>
  <si>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</si>
  <si>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</si>
  <si>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</si>
  <si>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</si>
  <si>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</si>
  <si>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</si>
  <si>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</si>
  <si>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</si>
  <si>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</si>
  <si>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</si>
  <si>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</si>
  <si>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</si>
  <si>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</si>
  <si>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</si>
  <si>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</si>
  <si>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</si>
  <si>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</si>
  <si>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</si>
  <si>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</si>
  <si>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</si>
  <si>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</si>
  <si>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</si>
  <si>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</si>
  <si>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</si>
  <si>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</si>
  <si>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</si>
  <si>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</si>
  <si>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</si>
  <si>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</si>
  <si>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</si>
  <si>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</si>
  <si>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</si>
  <si>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</si>
  <si>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</si>
  <si>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</si>
  <si>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</si>
  <si>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</si>
  <si>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</si>
  <si>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</si>
  <si>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</si>
  <si>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</si>
  <si>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</si>
  <si>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</si>
  <si>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</si>
  <si>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</si>
  <si>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</si>
  <si>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</si>
  <si>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</si>
  <si>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</si>
  <si>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</si>
  <si>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</si>
  <si>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</si>
  <si>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</si>
  <si>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</si>
  <si>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</si>
  <si>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</si>
  <si>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</si>
  <si>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</si>
  <si>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</si>
  <si>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</si>
  <si>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</si>
  <si>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</si>
  <si>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</si>
  <si>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</si>
  <si>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</si>
  <si>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</si>
  <si>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</si>
  <si>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</si>
  <si>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</si>
  <si>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</si>
  <si>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</si>
  <si>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</si>
  <si>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</si>
  <si>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</si>
  <si>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</si>
  <si>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</si>
  <si>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</si>
  <si>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</si>
  <si>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</si>
  <si>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</si>
  <si>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</si>
  <si>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</si>
  <si>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</si>
  <si>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</si>
  <si>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</si>
  <si>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</si>
  <si>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</si>
  <si>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</si>
  <si>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</si>
  <si>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</si>
  <si>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</si>
  <si>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</si>
  <si>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</si>
  <si>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</si>
  <si>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</si>
  <si>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</si>
  <si>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</si>
  <si>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</si>
  <si>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</si>
  <si>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</si>
  <si>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</si>
  <si>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</si>
  <si>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</si>
  <si>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</si>
  <si>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</si>
  <si>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</si>
  <si>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</si>
  <si>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</si>
  <si>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</si>
  <si>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</si>
  <si>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</si>
  <si>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</si>
  <si>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</si>
  <si>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</si>
  <si>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</si>
  <si>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</si>
  <si>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</si>
  <si>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</si>
  <si>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</si>
  <si>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</si>
  <si>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</si>
  <si>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</si>
  <si>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</si>
  <si>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</si>
  <si>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</si>
  <si>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</si>
  <si>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</si>
  <si>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</si>
  <si>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</si>
  <si>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</si>
  <si>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</si>
  <si>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</si>
  <si>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</si>
  <si>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</si>
  <si>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</si>
  <si>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</si>
  <si>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</si>
  <si>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</si>
  <si>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</si>
  <si>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</si>
  <si>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</si>
  <si>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</si>
  <si>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</si>
  <si>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</si>
  <si>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</si>
  <si>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</si>
  <si>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</si>
  <si>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</si>
  <si>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</si>
  <si>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</si>
  <si>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</si>
  <si>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</si>
  <si>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</si>
  <si>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</si>
  <si>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</si>
  <si>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</si>
  <si>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</si>
  <si>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</si>
  <si>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</si>
  <si>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</si>
  <si>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</si>
  <si>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</si>
  <si>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</si>
  <si>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</si>
  <si>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</si>
  <si>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</si>
  <si>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</si>
  <si>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</si>
  <si>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</si>
  <si>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</si>
  <si>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</si>
  <si>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</si>
  <si>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</si>
  <si>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</si>
  <si>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</si>
  <si>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</si>
  <si>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</si>
  <si>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</si>
  <si>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</si>
  <si>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</si>
  <si>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</si>
  <si>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</si>
  <si>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</si>
  <si>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</si>
  <si>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</si>
  <si>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</si>
  <si>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</si>
  <si>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</si>
  <si>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</si>
  <si>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</si>
  <si>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</si>
  <si>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</si>
  <si>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</si>
  <si>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</si>
  <si>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</si>
  <si>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</si>
  <si>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</si>
  <si>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</si>
  <si>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</si>
  <si>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</si>
  <si>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</si>
  <si>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</si>
  <si>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</si>
  <si>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</si>
  <si>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</si>
  <si>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</si>
  <si>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</si>
  <si>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</si>
  <si>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</si>
  <si>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</si>
  <si>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</si>
  <si>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</si>
  <si>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</si>
  <si>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</si>
  <si>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</si>
  <si>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</si>
  <si>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</si>
  <si>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</si>
  <si>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</si>
  <si>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</si>
  <si>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</si>
  <si>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</si>
  <si>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</si>
  <si>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</si>
  <si>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</si>
  <si>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</si>
  <si>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</si>
  <si>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</si>
  <si>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</si>
  <si>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</si>
  <si>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</si>
  <si>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</si>
  <si>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</si>
  <si>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</si>
  <si>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</si>
  <si>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</si>
  <si>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</si>
  <si>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</si>
  <si>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</si>
  <si>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</si>
  <si>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</si>
  <si>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</si>
  <si>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</si>
  <si>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</si>
  <si>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</si>
  <si>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</si>
  <si>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</si>
  <si>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</si>
  <si>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</si>
  <si>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</si>
  <si>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</si>
  <si>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</si>
  <si>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</si>
  <si>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</si>
  <si>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</si>
  <si>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</si>
  <si>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</si>
  <si>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</si>
  <si>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</si>
  <si>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</si>
  <si>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</si>
  <si>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</si>
  <si>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</si>
  <si>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</si>
  <si>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</si>
  <si>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</si>
  <si>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</si>
  <si>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</si>
  <si>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</si>
  <si>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</si>
  <si>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</si>
  <si>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</si>
  <si>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</si>
  <si>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</si>
  <si>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</si>
  <si>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</si>
  <si>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</si>
  <si>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</si>
  <si>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</si>
  <si>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</si>
  <si>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</si>
  <si>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</si>
  <si>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</si>
  <si>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</si>
  <si>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</si>
  <si>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</si>
  <si>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</si>
  <si>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</si>
  <si>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</si>
  <si>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</si>
  <si>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</si>
  <si>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</si>
  <si>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</si>
  <si>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</si>
  <si>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</si>
  <si>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</si>
  <si>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</si>
  <si>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</si>
  <si>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</si>
  <si>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</si>
  <si>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</si>
  <si>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</si>
  <si>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</si>
  <si>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</si>
  <si>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</si>
  <si>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</si>
  <si>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</si>
  <si>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</si>
  <si>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</si>
  <si>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</si>
  <si>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</si>
  <si>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</si>
  <si>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</si>
  <si>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</si>
  <si>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</si>
  <si>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</si>
  <si>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</si>
  <si>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</si>
  <si>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</si>
  <si>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</si>
  <si>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</si>
  <si>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</si>
  <si>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</si>
  <si>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</si>
  <si>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</si>
  <si>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</si>
  <si>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</si>
  <si>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</si>
  <si>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</si>
  <si>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</si>
  <si>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</si>
  <si>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</si>
  <si>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</si>
  <si>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</si>
  <si>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</si>
  <si>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</si>
  <si>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</si>
  <si>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</si>
  <si>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</si>
  <si>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</si>
  <si>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</si>
  <si>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</si>
  <si>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</si>
  <si>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</si>
  <si>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</si>
  <si>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</si>
  <si>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</si>
  <si>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</si>
  <si>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</si>
  <si>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</si>
  <si>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</si>
  <si>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</si>
  <si>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</si>
  <si>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</si>
  <si>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</si>
  <si>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</si>
  <si>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</si>
  <si>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</si>
  <si>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</si>
  <si>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</si>
  <si>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</si>
  <si>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</si>
  <si>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</si>
  <si>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</si>
  <si>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</si>
  <si>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</si>
  <si>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</si>
  <si>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</si>
  <si>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</si>
  <si>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</si>
  <si>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</si>
  <si>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</si>
  <si>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</si>
  <si>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</si>
  <si>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</si>
  <si>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</si>
  <si>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</si>
  <si>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</si>
  <si>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</si>
  <si>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</si>
  <si>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</si>
  <si>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</si>
  <si>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</si>
  <si>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</si>
  <si>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</si>
  <si>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</si>
  <si>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</si>
  <si>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</si>
  <si>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</si>
  <si>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</si>
  <si>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</si>
  <si>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</si>
  <si>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</si>
  <si>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</si>
  <si>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</si>
  <si>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</si>
  <si>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</si>
  <si>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</si>
  <si>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</si>
  <si>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</si>
  <si>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</si>
  <si>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</si>
  <si>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</si>
  <si>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</si>
  <si>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</si>
  <si>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</si>
  <si>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</si>
  <si>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</si>
  <si>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</si>
  <si>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</si>
  <si>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</si>
  <si>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</si>
  <si>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</si>
  <si>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</si>
  <si>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</si>
  <si>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</si>
  <si>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</si>
  <si>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</si>
  <si>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</si>
  <si>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</si>
  <si>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</si>
  <si>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</si>
  <si>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</si>
  <si>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</si>
  <si>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</si>
  <si>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</si>
  <si>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</si>
  <si>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</si>
  <si>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</si>
  <si>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</si>
  <si>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</si>
  <si>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</si>
  <si>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</si>
  <si>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</si>
  <si>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</si>
  <si>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</si>
  <si>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</si>
  <si>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</si>
  <si>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</si>
  <si>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</si>
  <si>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</si>
  <si>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</si>
  <si>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</si>
  <si>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</si>
  <si>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</si>
  <si>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</si>
  <si>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</si>
  <si>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</si>
  <si>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</si>
  <si>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</si>
  <si>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</si>
  <si>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</si>
  <si>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</si>
  <si>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</si>
  <si>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</si>
  <si>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</si>
  <si>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</si>
  <si>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</si>
  <si>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</si>
  <si>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</si>
  <si>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</si>
  <si>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</si>
  <si>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</si>
  <si>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</si>
  <si>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</si>
  <si>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</si>
  <si>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</si>
  <si>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</si>
  <si>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</si>
  <si>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</si>
  <si>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</si>
  <si>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</si>
  <si>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</si>
  <si>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</si>
  <si>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</si>
  <si>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</si>
  <si>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</si>
  <si>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</si>
  <si>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</si>
  <si>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</si>
  <si>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</si>
  <si>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</si>
  <si>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</si>
  <si>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</si>
  <si>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</si>
  <si>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</si>
  <si>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</si>
  <si>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</si>
  <si>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</si>
  <si>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</si>
  <si>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</si>
  <si>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</si>
  <si>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</si>
  <si>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</si>
  <si>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</si>
  <si>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</si>
  <si>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</si>
  <si>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</si>
  <si>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</si>
  <si>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</si>
  <si>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</si>
  <si>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</si>
  <si>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</si>
  <si>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</si>
  <si>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</si>
  <si>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</si>
  <si>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</si>
  <si>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</si>
  <si>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</si>
  <si>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</si>
  <si>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</si>
  <si>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</si>
  <si>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</si>
  <si>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</si>
  <si>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</si>
  <si>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</si>
  <si>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</si>
  <si>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</si>
  <si>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</si>
  <si>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</si>
  <si>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</si>
  <si>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</si>
  <si>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</si>
  <si>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</si>
  <si>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</si>
  <si>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</si>
  <si>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</si>
  <si>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</si>
  <si>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</si>
  <si>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</si>
  <si>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</si>
  <si>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</si>
  <si>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</si>
  <si>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</si>
  <si>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</si>
  <si>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</si>
  <si>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</si>
  <si>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</si>
  <si>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</si>
  <si>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</si>
  <si>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</si>
  <si>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</si>
  <si>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</si>
  <si>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</si>
  <si>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</si>
  <si>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</si>
  <si>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</si>
  <si>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</si>
  <si>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</si>
  <si>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</si>
  <si>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</si>
  <si>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</si>
  <si>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</si>
  <si>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</si>
  <si>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</si>
  <si>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</si>
  <si>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</si>
  <si>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</si>
  <si>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</si>
  <si>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</si>
  <si>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</si>
  <si>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</si>
  <si>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</si>
  <si>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</si>
  <si>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</si>
  <si>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</si>
  <si>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</si>
  <si>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</si>
  <si>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</si>
  <si>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</si>
  <si>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</si>
  <si>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</si>
  <si>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</si>
  <si>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</si>
  <si>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</si>
  <si>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</si>
  <si>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</si>
  <si>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</si>
  <si>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</si>
  <si>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</si>
  <si>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</si>
  <si>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</si>
  <si>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</si>
  <si>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</si>
  <si>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</si>
  <si>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</si>
  <si>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</si>
  <si>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</si>
  <si>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</si>
  <si>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</si>
  <si>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</si>
  <si>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</si>
  <si>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</si>
  <si>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</si>
  <si>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</si>
  <si>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</si>
  <si>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</si>
  <si>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</si>
  <si>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</si>
  <si>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</si>
  <si>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</si>
  <si>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</si>
  <si>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</si>
  <si>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</si>
  <si>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</si>
  <si>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</si>
  <si>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</si>
  <si>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</si>
  <si>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</si>
  <si>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</si>
  <si>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</si>
  <si>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</si>
  <si>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</si>
  <si>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</si>
  <si>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</si>
  <si>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</si>
  <si>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</si>
  <si>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</si>
  <si>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</si>
  <si>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</si>
  <si>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</si>
  <si>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</si>
  <si>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</si>
  <si>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</si>
  <si>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</si>
  <si>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</si>
  <si>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</si>
  <si>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</si>
  <si>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</si>
  <si>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</si>
  <si>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</si>
  <si>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</si>
  <si>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</si>
  <si>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</si>
  <si>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</si>
  <si>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</si>
  <si>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</si>
  <si>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</si>
  <si>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</si>
  <si>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</si>
  <si>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</si>
  <si>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</si>
  <si>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</si>
  <si>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</si>
  <si>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</si>
  <si>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</si>
  <si>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</si>
  <si>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</si>
  <si>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</si>
  <si>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</si>
  <si>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</si>
  <si>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</si>
  <si>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</si>
  <si>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</si>
  <si>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</si>
  <si>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</si>
  <si>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</si>
  <si>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</si>
  <si>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</si>
  <si>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</si>
  <si>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</si>
  <si>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</si>
  <si>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</si>
  <si>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</si>
  <si>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</si>
  <si>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</si>
  <si>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</si>
  <si>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</si>
  <si>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</si>
  <si>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</si>
  <si>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</si>
  <si>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</si>
  <si>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</si>
  <si>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</si>
  <si>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</si>
  <si>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</si>
  <si>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</si>
  <si>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</si>
  <si>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</si>
  <si>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</si>
  <si>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</si>
  <si>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</si>
  <si>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</si>
  <si>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</si>
  <si>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</si>
  <si>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</si>
  <si>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</si>
  <si>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</si>
  <si>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</si>
  <si>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</si>
  <si>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</si>
  <si>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</si>
  <si>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</si>
  <si>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</si>
  <si>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</si>
  <si>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</si>
  <si>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</si>
  <si>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</si>
  <si>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</si>
  <si>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</si>
  <si>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</si>
  <si>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</si>
  <si>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</si>
  <si>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</si>
  <si>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</si>
  <si>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</si>
  <si>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</si>
  <si>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</si>
  <si>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</si>
  <si>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</si>
  <si>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</si>
  <si>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</si>
  <si>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</si>
  <si>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</si>
  <si>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</si>
  <si>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</si>
  <si>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</si>
  <si>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</si>
  <si>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</si>
  <si>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</si>
  <si>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</si>
  <si>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</si>
  <si>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</si>
  <si>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</si>
  <si>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</si>
  <si>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</si>
  <si>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</si>
  <si>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</si>
  <si>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</si>
  <si>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</si>
  <si>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</si>
  <si>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</si>
  <si>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</si>
  <si>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</si>
  <si>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</si>
  <si>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</si>
  <si>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</si>
  <si>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</si>
  <si>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</si>
  <si>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</si>
  <si>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</si>
  <si>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</si>
  <si>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</si>
  <si>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</si>
  <si>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</si>
  <si>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</si>
  <si>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</si>
  <si>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</si>
  <si>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</si>
  <si>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</si>
  <si>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</si>
  <si>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</si>
  <si>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</si>
  <si>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</si>
  <si>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</si>
  <si>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</si>
  <si>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</si>
  <si>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</si>
  <si>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</si>
  <si>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</si>
  <si>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</si>
  <si>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</si>
  <si>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</si>
  <si>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</si>
  <si>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</si>
  <si>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</si>
  <si>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</si>
  <si>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</si>
  <si>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</si>
  <si>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</si>
  <si>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</si>
  <si>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</si>
  <si>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</si>
  <si>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</si>
  <si>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</si>
  <si>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</si>
  <si>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</si>
  <si>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</si>
  <si>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</si>
  <si>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</si>
  <si>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</si>
  <si>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</si>
  <si>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</si>
  <si>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</si>
  <si>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</si>
  <si>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</si>
  <si>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</si>
  <si>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</si>
  <si>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</si>
  <si>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</si>
  <si>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</si>
  <si>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</si>
  <si>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</si>
  <si>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</si>
  <si>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</si>
  <si>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</si>
  <si>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</si>
  <si>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</si>
  <si>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</si>
  <si>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</si>
  <si>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</si>
  <si>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</si>
  <si>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</si>
  <si>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</si>
  <si>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</si>
  <si>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</si>
  <si>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</si>
  <si>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</si>
  <si>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</si>
  <si>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</si>
  <si>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</si>
  <si>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</si>
  <si>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</si>
  <si>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</si>
  <si>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</si>
  <si>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</si>
  <si>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</si>
  <si>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</si>
  <si>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</si>
  <si>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</si>
  <si>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</si>
  <si>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</si>
  <si>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</si>
  <si>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</si>
  <si>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</si>
  <si>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</si>
  <si>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</si>
  <si>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</si>
  <si>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</si>
  <si>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</si>
  <si>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</si>
  <si>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</si>
  <si>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</si>
  <si>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</si>
  <si>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</si>
  <si>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</si>
  <si>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</si>
  <si>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</si>
  <si>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</si>
  <si>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</si>
  <si>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</si>
  <si>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</si>
  <si>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</si>
  <si>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</si>
  <si>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</si>
  <si>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</si>
  <si>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</si>
  <si>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</si>
  <si>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</si>
  <si>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</si>
  <si>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</si>
  <si>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</si>
  <si>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</si>
  <si>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</si>
  <si>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</si>
  <si>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</si>
  <si>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</si>
  <si>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</si>
  <si>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</si>
  <si>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</si>
  <si>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</si>
  <si>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</si>
  <si>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</si>
  <si>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</si>
  <si>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</si>
  <si>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</si>
  <si>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</si>
  <si>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</si>
  <si>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</si>
  <si>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</si>
  <si>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</si>
  <si>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</si>
  <si>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</si>
  <si>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</si>
  <si>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</si>
  <si>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</si>
  <si>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</si>
  <si>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</si>
  <si>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</si>
  <si>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</si>
  <si>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</si>
  <si>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</si>
  <si>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</si>
  <si>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</si>
  <si>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</si>
  <si>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</si>
  <si>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</si>
  <si>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</si>
  <si>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</si>
  <si>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</si>
  <si>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</si>
  <si>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</si>
  <si>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</si>
  <si>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</si>
  <si>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</si>
  <si>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</si>
  <si>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</si>
  <si>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</si>
  <si>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</si>
  <si>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</si>
  <si>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</si>
  <si>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</si>
  <si>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</si>
  <si>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</si>
  <si>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</si>
  <si>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</si>
  <si>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</si>
  <si>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</si>
  <si>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</si>
  <si>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</si>
  <si>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</si>
  <si>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</si>
  <si>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</si>
  <si>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</si>
  <si>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</si>
  <si>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</si>
  <si>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</si>
  <si>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</si>
  <si>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</si>
  <si>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</si>
  <si>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</si>
  <si>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</si>
  <si>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</si>
  <si>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</si>
  <si>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</si>
  <si>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</si>
  <si>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</si>
  <si>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</si>
  <si>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</si>
  <si>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</si>
  <si>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</si>
  <si>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</si>
  <si>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</si>
  <si>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</si>
  <si>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</si>
  <si>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</si>
  <si>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</si>
  <si>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</si>
  <si>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</si>
  <si>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</si>
  <si>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</si>
  <si>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</si>
  <si>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</si>
  <si>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</si>
  <si>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</si>
  <si>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</si>
  <si>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</si>
  <si>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</si>
  <si>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</si>
  <si>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</si>
  <si>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</si>
  <si>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</si>
  <si>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</si>
  <si>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</si>
  <si>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</si>
  <si>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</si>
  <si>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</si>
  <si>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</si>
  <si>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</si>
  <si>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</si>
  <si>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</si>
  <si>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</si>
  <si>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</si>
  <si>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</si>
  <si>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</si>
  <si>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</si>
  <si>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</si>
  <si>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</si>
  <si>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</si>
  <si>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</si>
  <si>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</si>
  <si>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</si>
  <si>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</si>
  <si>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</si>
  <si>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</si>
  <si>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</si>
  <si>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</si>
  <si>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</si>
  <si>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</si>
  <si>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</si>
  <si>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</si>
  <si>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</si>
  <si>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</si>
  <si>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</si>
  <si>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</si>
  <si>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</si>
  <si>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</si>
  <si>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</si>
  <si>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</si>
  <si>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</si>
  <si>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</si>
  <si>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</si>
  <si>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</si>
  <si>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</si>
  <si>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</si>
  <si>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</si>
  <si>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</si>
  <si>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</si>
  <si>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</si>
  <si>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</si>
  <si>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</si>
  <si>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</si>
  <si>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</si>
  <si>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</si>
  <si>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</si>
  <si>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</si>
  <si>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</si>
  <si>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</si>
  <si>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</si>
  <si>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</si>
  <si>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</si>
  <si>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</si>
  <si>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</si>
  <si>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</si>
  <si>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</si>
  <si>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</si>
  <si>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</si>
  <si>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</si>
  <si>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</si>
  <si>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</si>
  <si>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</si>
  <si>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</si>
  <si>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</si>
  <si>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</si>
  <si>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</si>
  <si>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</si>
  <si>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</si>
  <si>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</si>
  <si>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</si>
  <si>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</si>
  <si>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</si>
  <si>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</si>
  <si>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</si>
  <si>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</si>
  <si>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</si>
  <si>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</si>
  <si>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</si>
  <si>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</si>
  <si>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</si>
  <si>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</si>
  <si>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</si>
  <si>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</si>
  <si>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</si>
  <si>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</si>
  <si>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</si>
  <si>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</si>
  <si>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</si>
  <si>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</si>
  <si>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</si>
  <si>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</si>
  <si>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</si>
  <si>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</si>
  <si>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</si>
  <si>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</si>
  <si>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</si>
  <si>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</si>
  <si>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</si>
  <si>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</si>
  <si>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</si>
  <si>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</si>
  <si>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</si>
  <si>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</si>
  <si>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</si>
  <si>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</si>
  <si>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</si>
  <si>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</si>
  <si>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</si>
  <si>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</si>
  <si>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</si>
  <si>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</si>
  <si>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</si>
  <si>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</si>
  <si>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</si>
  <si>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</si>
  <si>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</si>
  <si>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</si>
  <si>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</si>
  <si>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</si>
  <si>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</si>
  <si>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</si>
  <si>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</si>
  <si>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</si>
  <si>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</si>
  <si>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</si>
  <si>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</si>
  <si>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</si>
  <si>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</si>
  <si>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</si>
  <si>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</si>
  <si>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</si>
  <si>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</si>
  <si>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</si>
  <si>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</si>
  <si>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</si>
  <si>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</si>
  <si>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</si>
  <si>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</si>
  <si>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</si>
  <si>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</si>
  <si>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</si>
  <si>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</si>
  <si>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</si>
  <si>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</si>
  <si>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</si>
  <si>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</si>
  <si>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</si>
  <si>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</si>
  <si>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</si>
  <si>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</si>
  <si>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</si>
  <si>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</si>
  <si>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</si>
  <si>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</si>
  <si>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</si>
  <si>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</si>
  <si>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</si>
  <si>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</si>
  <si>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</si>
  <si>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</si>
  <si>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</si>
  <si>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</si>
  <si>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</si>
  <si>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</si>
  <si>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</si>
  <si>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</si>
  <si>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</si>
  <si>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</si>
  <si>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</si>
  <si>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</si>
  <si>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</si>
  <si>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</si>
  <si>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</si>
  <si>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</si>
  <si>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</si>
  <si>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</si>
  <si>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</si>
  <si>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</si>
  <si>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</si>
  <si>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</si>
  <si>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</si>
  <si>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</si>
  <si>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</si>
  <si>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</si>
  <si>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</si>
  <si>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</si>
  <si>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</si>
  <si>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</si>
  <si>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</si>
  <si>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</si>
  <si>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</si>
  <si>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</si>
  <si>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</si>
  <si>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</si>
  <si>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</si>
  <si>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</si>
  <si>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</si>
  <si>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</si>
  <si>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</si>
  <si>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</si>
  <si>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</si>
  <si>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</si>
  <si>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</si>
  <si>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</si>
  <si>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</si>
  <si>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</si>
  <si>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</si>
  <si>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</si>
  <si>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</si>
  <si>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</si>
  <si>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</si>
  <si>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</si>
  <si>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</si>
  <si>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</si>
  <si>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</si>
  <si>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</si>
  <si>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</si>
  <si>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</si>
  <si>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</si>
  <si>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</si>
  <si>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</si>
  <si>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</si>
  <si>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</si>
  <si>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</si>
  <si>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</si>
  <si>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</si>
  <si>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</si>
  <si>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</si>
  <si>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</si>
  <si>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</si>
  <si>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</si>
  <si>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</si>
  <si>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</si>
  <si>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</si>
  <si>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</si>
  <si>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</si>
  <si>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</si>
  <si>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</si>
  <si>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</si>
  <si>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</si>
  <si>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</si>
  <si>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</si>
  <si>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</si>
  <si>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</si>
  <si>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</si>
  <si>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</si>
  <si>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</si>
  <si>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</si>
  <si>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</si>
  <si>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</si>
  <si>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</si>
  <si>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</si>
  <si>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</si>
  <si>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</si>
  <si>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</si>
  <si>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</si>
  <si>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</si>
  <si>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</si>
  <si>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</si>
  <si>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</si>
  <si>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</si>
  <si>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</si>
  <si>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</si>
  <si>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</si>
  <si>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</si>
  <si>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</si>
  <si>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</si>
  <si>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</si>
  <si>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</si>
  <si>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</si>
  <si>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</si>
  <si>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</si>
  <si>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</si>
  <si>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</si>
  <si>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</si>
  <si>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</si>
  <si>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</si>
  <si>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</si>
  <si>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</si>
  <si>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</si>
  <si>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</si>
  <si>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</si>
  <si>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</si>
  <si>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</si>
  <si>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</si>
  <si>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</si>
  <si>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</si>
  <si>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</si>
  <si>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</si>
  <si>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</si>
  <si>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</si>
  <si>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</si>
  <si>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</si>
  <si>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</si>
  <si>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</si>
  <si>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</si>
  <si>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</si>
  <si>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</si>
  <si>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</si>
  <si>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</si>
  <si>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</si>
  <si>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</si>
  <si>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</si>
  <si>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</si>
  <si>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</si>
  <si>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</si>
  <si>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</si>
  <si>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</si>
  <si>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</si>
  <si>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</si>
  <si>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</si>
  <si>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</si>
  <si>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</si>
  <si>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</si>
  <si>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</si>
  <si>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</si>
  <si>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</si>
  <si>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</si>
  <si>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</si>
  <si>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</si>
  <si>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</si>
  <si>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</si>
  <si>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</si>
  <si>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</si>
  <si>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</si>
  <si>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</si>
  <si>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</si>
  <si>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</si>
  <si>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</si>
  <si>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</si>
  <si>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</si>
  <si>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</si>
  <si>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</si>
  <si>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</si>
  <si>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</si>
  <si>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</si>
  <si>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</si>
  <si>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</si>
  <si>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</si>
  <si>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</si>
  <si>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</si>
  <si>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</si>
  <si>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</si>
  <si>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</si>
  <si>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</si>
  <si>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</si>
  <si>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</si>
  <si>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</si>
  <si>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</si>
  <si>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</si>
  <si>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</si>
  <si>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</si>
  <si>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</si>
  <si>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</si>
  <si>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</si>
  <si>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</si>
  <si>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</si>
  <si>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</si>
  <si>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</si>
  <si>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</si>
  <si>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</si>
  <si>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</si>
  <si>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</si>
  <si>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</si>
  <si>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</si>
  <si>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</si>
  <si>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</si>
  <si>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</si>
  <si>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</si>
  <si>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</si>
  <si>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</si>
  <si>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</si>
  <si>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</si>
  <si>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</si>
  <si>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</si>
  <si>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</si>
  <si>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</si>
  <si>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</si>
  <si>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</si>
  <si>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</si>
  <si>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</si>
  <si>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</si>
  <si>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</si>
  <si>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</si>
  <si>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</si>
  <si>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</si>
  <si>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</si>
  <si>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</si>
  <si>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</si>
  <si>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</si>
  <si>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</si>
  <si>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</si>
  <si>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</si>
  <si>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</si>
  <si>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</si>
  <si>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</si>
  <si>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</si>
  <si>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</si>
  <si>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</si>
  <si>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</si>
  <si>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</si>
  <si>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</si>
  <si>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</si>
  <si>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</si>
  <si>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</si>
  <si>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</si>
  <si>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</si>
  <si>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</si>
  <si>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</si>
  <si>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</si>
  <si>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</si>
  <si>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</si>
  <si>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</si>
  <si>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</si>
  <si>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</si>
  <si>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</si>
  <si>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</si>
  <si>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</si>
  <si>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</si>
  <si>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</si>
  <si>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</si>
  <si>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</si>
  <si>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</si>
  <si>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</si>
  <si>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</si>
  <si>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</si>
  <si>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</si>
  <si>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</si>
  <si>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</si>
  <si>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</si>
  <si>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</si>
  <si>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</si>
  <si>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</si>
  <si>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</si>
  <si>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</si>
  <si>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</si>
  <si>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</si>
  <si>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</si>
  <si>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</si>
  <si>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</si>
  <si>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</si>
  <si>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</si>
  <si>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</si>
  <si>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</si>
  <si>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</si>
  <si>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</si>
  <si>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</si>
  <si>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</si>
  <si>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</si>
  <si>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</si>
  <si>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</si>
  <si>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</si>
  <si>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</si>
  <si>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</si>
  <si>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</si>
  <si>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</si>
  <si>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</si>
  <si>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</si>
  <si>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</si>
  <si>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</si>
  <si>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</si>
  <si>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</si>
  <si>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</si>
  <si>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</si>
  <si>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</si>
  <si>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</si>
  <si>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</si>
  <si>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</si>
  <si>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</si>
  <si>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</si>
  <si>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</si>
  <si>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</si>
  <si>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</si>
  <si>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</si>
  <si>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</si>
  <si>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</si>
  <si>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</si>
  <si>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</si>
  <si>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</si>
  <si>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</si>
  <si>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</si>
  <si>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</si>
  <si>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</si>
  <si>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</si>
  <si>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</si>
  <si>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</si>
  <si>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</si>
  <si>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</si>
  <si>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</si>
  <si>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</si>
  <si>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</si>
  <si>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</si>
  <si>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</si>
  <si>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</si>
  <si>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</si>
  <si>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</si>
  <si>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</si>
  <si>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</si>
  <si>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</si>
  <si>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</si>
  <si>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</si>
  <si>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</si>
  <si>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</si>
  <si>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</si>
  <si>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</si>
  <si>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</si>
  <si>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</si>
  <si>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</si>
  <si>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</si>
  <si>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</si>
  <si>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</si>
  <si>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</si>
  <si>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</si>
  <si>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</si>
  <si>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</si>
  <si>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</si>
  <si>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</si>
  <si>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</si>
  <si>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</si>
  <si>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</si>
  <si>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</si>
  <si>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</si>
  <si>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</si>
  <si>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</si>
  <si>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</si>
  <si>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</si>
  <si>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</si>
  <si>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</si>
  <si>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</si>
  <si>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</si>
  <si>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</si>
  <si>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</si>
  <si>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</si>
  <si>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</si>
  <si>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</si>
  <si>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</si>
  <si>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</si>
  <si>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</si>
  <si>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</si>
  <si>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</si>
  <si>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</si>
  <si>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</si>
  <si>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</si>
  <si>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</si>
  <si>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</si>
  <si>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</si>
  <si>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</si>
  <si>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</si>
  <si>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</si>
  <si>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</si>
  <si>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</si>
  <si>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</si>
  <si>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</si>
  <si>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</si>
  <si>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</si>
  <si>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</si>
  <si>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</si>
  <si>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</si>
  <si>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</si>
  <si>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</si>
  <si>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</si>
  <si>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</si>
  <si>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</si>
  <si>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</si>
  <si>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</si>
  <si>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</si>
  <si>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</si>
  <si>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</si>
  <si>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</si>
  <si>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</si>
  <si>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</si>
  <si>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</si>
  <si>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</si>
  <si>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</si>
  <si>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</si>
  <si>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</si>
  <si>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</si>
  <si>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</si>
  <si>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</si>
  <si>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</si>
  <si>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</si>
  <si>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</si>
  <si>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</si>
  <si>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</si>
  <si>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</si>
  <si>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</si>
  <si>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</si>
  <si>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</si>
  <si>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</si>
  <si>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</si>
  <si>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</si>
  <si>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</si>
  <si>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</si>
  <si>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</si>
  <si>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</si>
  <si>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</si>
  <si>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</si>
  <si>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</si>
  <si>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</si>
  <si>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</si>
  <si>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</si>
  <si>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</si>
  <si>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</si>
  <si>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</si>
  <si>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</si>
  <si>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</si>
  <si>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</si>
  <si>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</si>
  <si>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</si>
  <si>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</si>
  <si>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</si>
  <si>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</si>
  <si>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</si>
  <si>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</si>
  <si>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</si>
  <si>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</si>
  <si>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</si>
  <si>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</si>
  <si>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</si>
  <si>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</si>
  <si>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</si>
  <si>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</si>
  <si>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</si>
  <si>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</si>
  <si>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</si>
  <si>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</si>
  <si>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</si>
  <si>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</si>
  <si>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</si>
  <si>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</si>
  <si>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</si>
  <si>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</si>
  <si>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</si>
  <si>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</si>
  <si>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</si>
  <si>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</si>
  <si>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</si>
  <si>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</si>
  <si>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</si>
  <si>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</si>
  <si>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</si>
  <si>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</si>
  <si>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</si>
  <si>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</si>
  <si>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</si>
  <si>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</si>
  <si>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</si>
  <si>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</si>
  <si>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</si>
  <si>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</si>
  <si>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</si>
  <si>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</si>
  <si>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</si>
  <si>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</si>
  <si>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</si>
  <si>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</si>
  <si>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</si>
  <si>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</si>
  <si>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</si>
  <si>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</si>
  <si>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</si>
  <si>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</si>
  <si>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</si>
  <si>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</si>
  <si>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</si>
  <si>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</si>
  <si>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</si>
  <si>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</si>
  <si>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</si>
  <si>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</si>
  <si>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</si>
  <si>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</si>
  <si>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</si>
  <si>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</si>
  <si>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</si>
  <si>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</si>
  <si>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</si>
  <si>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</si>
  <si>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</si>
  <si>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</si>
  <si>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</si>
  <si>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</si>
  <si>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</si>
  <si>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</si>
  <si>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</si>
  <si>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</si>
  <si>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</si>
  <si>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</si>
  <si>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</si>
  <si>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</si>
  <si>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</si>
  <si>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</si>
  <si>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</si>
  <si>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</si>
  <si>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</si>
  <si>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</si>
  <si>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</si>
  <si>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</si>
  <si>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</si>
  <si>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</si>
  <si>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</si>
  <si>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</si>
  <si>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</si>
  <si>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</si>
  <si>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</si>
  <si>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</si>
  <si>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</si>
  <si>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</si>
  <si>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</si>
  <si>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</si>
  <si>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</si>
  <si>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</si>
  <si>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</si>
  <si>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</si>
  <si>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</si>
  <si>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</si>
  <si>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</si>
  <si>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</si>
  <si>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</si>
  <si>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</si>
  <si>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</si>
  <si>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</si>
  <si>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</si>
  <si>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</si>
  <si>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</si>
  <si>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</si>
  <si>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</si>
  <si>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</si>
  <si>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</si>
  <si>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</si>
  <si>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</si>
  <si>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</si>
  <si>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</si>
  <si>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</si>
  <si>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</si>
  <si>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</si>
  <si>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</si>
  <si>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</si>
  <si>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</si>
  <si>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</si>
  <si>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</si>
  <si>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</si>
  <si>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</si>
  <si>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</si>
  <si>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</si>
  <si>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</si>
  <si>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</si>
  <si>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</si>
  <si>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</si>
  <si>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</si>
  <si>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</si>
  <si>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</si>
  <si>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</si>
  <si>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</si>
  <si>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</si>
  <si>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</si>
  <si>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</si>
  <si>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</si>
  <si>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</si>
  <si>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</si>
  <si>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</si>
  <si>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</si>
  <si>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</si>
  <si>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</si>
  <si>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</si>
  <si>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</si>
  <si>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</si>
  <si>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</si>
  <si>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</si>
  <si>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</si>
  <si>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</si>
  <si>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</si>
  <si>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</si>
  <si>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</si>
  <si>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</si>
  <si>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</si>
  <si>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</si>
  <si>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</si>
  <si>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</si>
  <si>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</si>
  <si>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</si>
  <si>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</si>
  <si>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</si>
  <si>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</si>
  <si>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</si>
  <si>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</si>
  <si>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</si>
  <si>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</si>
  <si>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</si>
  <si>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</si>
  <si>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</si>
  <si>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</si>
  <si>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</si>
  <si>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</si>
  <si>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</si>
  <si>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</si>
  <si>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</si>
  <si>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</si>
  <si>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</si>
  <si>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</si>
  <si>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</si>
  <si>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</si>
  <si>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</si>
  <si>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</si>
  <si>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</si>
  <si>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</si>
  <si>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</si>
  <si>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</si>
  <si>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</si>
  <si>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</si>
  <si>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</si>
  <si>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</si>
  <si>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</si>
  <si>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</si>
  <si>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</si>
  <si>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</si>
  <si>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</si>
  <si>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</si>
  <si>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</si>
  <si>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</si>
  <si>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</si>
  <si>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</si>
  <si>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</si>
  <si>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</si>
  <si>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</si>
  <si>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</si>
  <si>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</si>
  <si>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</si>
  <si>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</si>
  <si>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</si>
  <si>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</si>
  <si>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</si>
  <si>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</si>
  <si>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</si>
  <si>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</si>
  <si>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</si>
  <si>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</si>
  <si>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</si>
  <si>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</si>
  <si>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</si>
  <si>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</si>
  <si>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</si>
  <si>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</si>
  <si>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</si>
  <si>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</si>
  <si>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</si>
  <si>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</si>
  <si>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</si>
  <si>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</si>
  <si>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</si>
  <si>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</si>
  <si>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</si>
  <si>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</si>
  <si>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</si>
  <si>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</si>
  <si>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</si>
  <si>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</si>
  <si>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</si>
  <si>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</si>
  <si>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</si>
  <si>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</si>
  <si>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</si>
  <si>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</si>
  <si>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</si>
  <si>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</si>
  <si>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</si>
  <si>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</si>
  <si>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</si>
  <si>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</si>
  <si>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</si>
  <si>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</si>
  <si>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</si>
  <si>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</si>
  <si>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</si>
  <si>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</si>
  <si>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</si>
  <si>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</si>
  <si>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</si>
  <si>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</si>
  <si>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</si>
  <si>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</si>
  <si>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</si>
  <si>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</si>
  <si>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</si>
  <si>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</si>
  <si>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</si>
  <si>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</si>
  <si>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</si>
  <si>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</si>
  <si>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</si>
  <si>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</si>
  <si>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</si>
  <si>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</si>
  <si>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</si>
  <si>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</si>
  <si>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</si>
  <si>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</si>
  <si>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</si>
  <si>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</si>
  <si>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</si>
  <si>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</si>
  <si>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</si>
  <si>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</si>
  <si>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</si>
  <si>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</si>
  <si>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</si>
  <si>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</si>
  <si>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</si>
  <si>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</si>
  <si>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</si>
  <si>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</si>
  <si>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</si>
  <si>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</si>
  <si>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</si>
  <si>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</si>
  <si>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</si>
  <si>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</si>
  <si>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</si>
  <si>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</si>
  <si>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</si>
  <si>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</si>
  <si>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</si>
  <si>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</si>
  <si>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</si>
  <si>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</si>
  <si>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</si>
  <si>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</si>
  <si>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</si>
  <si>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</si>
  <si>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</si>
  <si>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</si>
  <si>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</si>
  <si>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</si>
  <si>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</si>
  <si>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</si>
  <si>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</si>
  <si>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</si>
  <si>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</si>
  <si>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</si>
  <si>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</si>
  <si>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</si>
  <si>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</si>
  <si>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</si>
  <si>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</si>
  <si>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</si>
  <si>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</si>
  <si>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</si>
  <si>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</si>
  <si>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</si>
  <si>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</si>
  <si>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</si>
  <si>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</si>
  <si>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</si>
  <si>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</si>
  <si>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</si>
  <si>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</si>
  <si>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</si>
  <si>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</si>
  <si>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</si>
  <si>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</si>
  <si>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</si>
  <si>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</si>
  <si>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</si>
  <si>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</si>
  <si>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</si>
  <si>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</si>
  <si>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</si>
  <si>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</si>
  <si>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</si>
  <si>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</si>
  <si>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</si>
  <si>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</si>
  <si>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</si>
  <si>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</si>
  <si>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</si>
  <si>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</si>
  <si>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</si>
  <si>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</si>
  <si>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</si>
  <si>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</si>
  <si>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</si>
  <si>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</si>
  <si>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</si>
  <si>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</si>
  <si>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</si>
  <si>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</si>
  <si>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</si>
  <si>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</si>
  <si>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</si>
  <si>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</si>
  <si>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</si>
  <si>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</si>
  <si>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</si>
  <si>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</si>
  <si>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</si>
  <si>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</si>
  <si>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</si>
  <si>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</si>
  <si>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</si>
  <si>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</si>
  <si>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</si>
  <si>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</si>
  <si>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</si>
  <si>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</si>
  <si>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</si>
  <si>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</si>
  <si>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</si>
  <si>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</si>
  <si>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</si>
  <si>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</si>
  <si>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</si>
  <si>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</si>
  <si>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</si>
  <si>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</si>
  <si>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</si>
  <si>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</si>
  <si>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</si>
  <si>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</si>
  <si>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</si>
  <si>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</si>
  <si>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</si>
  <si>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</si>
  <si>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</si>
  <si>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</si>
  <si>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</si>
  <si>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</si>
  <si>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</si>
  <si>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</si>
  <si>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</si>
  <si>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</si>
  <si>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</si>
  <si>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</si>
  <si>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</si>
  <si>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</si>
  <si>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</si>
  <si>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</si>
  <si>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</si>
  <si>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</si>
  <si>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</si>
  <si>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</si>
  <si>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</si>
  <si>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</si>
  <si>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</si>
  <si>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</si>
  <si>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</si>
  <si>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</si>
  <si>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</si>
  <si>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</si>
  <si>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</si>
  <si>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</si>
  <si>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</si>
  <si>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</si>
  <si>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</si>
  <si>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</si>
  <si>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</si>
  <si>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</si>
  <si>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</si>
  <si>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</si>
  <si>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</si>
  <si>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</si>
  <si>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</si>
  <si>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</si>
  <si>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</si>
  <si>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</si>
  <si>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</si>
  <si>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</si>
  <si>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</si>
  <si>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</si>
  <si>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</si>
  <si>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</si>
  <si>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</si>
  <si>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</si>
  <si>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</si>
  <si>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</si>
  <si>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</si>
  <si>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</si>
  <si>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</si>
  <si>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</si>
  <si>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</si>
  <si>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</si>
  <si>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</si>
  <si>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</si>
  <si>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</si>
  <si>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</si>
  <si>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</si>
  <si>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</si>
  <si>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</si>
  <si>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</si>
  <si>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</si>
  <si>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</si>
  <si>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</si>
  <si>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</si>
  <si>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</si>
  <si>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</si>
  <si>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</si>
  <si>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</si>
  <si>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</si>
  <si>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</si>
  <si>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</si>
  <si>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</si>
  <si>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</si>
  <si>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</si>
  <si>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</si>
  <si>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</si>
  <si>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</si>
  <si>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</si>
  <si>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</si>
  <si>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</si>
  <si>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</si>
  <si>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</si>
  <si>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</si>
  <si>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</si>
  <si>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</si>
  <si>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</si>
  <si>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</si>
  <si>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</si>
  <si>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</si>
  <si>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</si>
  <si>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</si>
  <si>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</si>
  <si>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</si>
  <si>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</si>
  <si>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</si>
  <si>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</si>
  <si>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</si>
  <si>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</si>
  <si>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</si>
  <si>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</si>
  <si>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</si>
  <si>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</si>
  <si>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</si>
  <si>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</si>
  <si>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</si>
  <si>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</si>
  <si>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</si>
  <si>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</si>
  <si>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</si>
  <si>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</si>
  <si>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</si>
  <si>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</si>
  <si>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</si>
  <si>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</si>
  <si>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</si>
  <si>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</si>
  <si>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</si>
  <si>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</si>
  <si>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</si>
  <si>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</si>
  <si>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</si>
  <si>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</si>
  <si>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</si>
  <si>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</si>
  <si>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</si>
  <si>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</si>
  <si>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</si>
  <si>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</si>
  <si>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</si>
  <si>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</si>
  <si>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</si>
  <si>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</si>
  <si>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</si>
  <si>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</si>
  <si>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</si>
  <si>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</si>
  <si>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</si>
  <si>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</si>
  <si>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</si>
  <si>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</si>
  <si>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</si>
  <si>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</si>
  <si>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</si>
  <si>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</si>
  <si>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</si>
  <si>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</si>
  <si>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</si>
  <si>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</si>
  <si>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</si>
  <si>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</si>
  <si>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</si>
  <si>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</si>
  <si>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</si>
  <si>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</si>
  <si>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</si>
  <si>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</si>
  <si>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</si>
  <si>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</si>
  <si>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</si>
  <si>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</si>
  <si>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</si>
  <si>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</si>
  <si>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</si>
  <si>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</si>
  <si>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</si>
  <si>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</si>
  <si>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</si>
  <si>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</si>
  <si>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</si>
  <si>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</si>
  <si>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</si>
  <si>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</si>
  <si>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</si>
  <si>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</si>
  <si>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</si>
  <si>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</si>
  <si>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</si>
  <si>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</si>
  <si>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</si>
  <si>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</si>
  <si>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</si>
  <si>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</si>
  <si>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</si>
  <si>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</si>
  <si>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</si>
  <si>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</si>
  <si>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</si>
  <si>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</si>
  <si>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</si>
  <si>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</si>
  <si>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</si>
  <si>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</si>
  <si>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</si>
  <si>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</si>
  <si>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</si>
  <si>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</si>
  <si>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</si>
  <si>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</si>
  <si>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</si>
  <si>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</si>
  <si>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</si>
  <si>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</si>
  <si>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</si>
  <si>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</si>
  <si>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</si>
  <si>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</si>
  <si>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</si>
  <si>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</si>
  <si>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</si>
  <si>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</si>
  <si>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</si>
  <si>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</si>
  <si>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</si>
  <si>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</si>
  <si>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</si>
  <si>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</si>
  <si>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</si>
  <si>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</si>
  <si>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</si>
  <si>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</si>
  <si>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</si>
  <si>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</si>
  <si>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</si>
  <si>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</si>
  <si>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</si>
  <si>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</si>
  <si>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</si>
  <si>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</si>
  <si>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</si>
  <si>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</si>
  <si>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</si>
  <si>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</si>
  <si>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</si>
  <si>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</si>
  <si>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</si>
  <si>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</si>
  <si>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</si>
  <si>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</si>
  <si>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</si>
  <si>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</si>
  <si>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</si>
  <si>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</si>
  <si>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</si>
  <si>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</si>
  <si>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</si>
  <si>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</si>
  <si>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</si>
  <si>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</si>
  <si>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</si>
  <si>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</si>
  <si>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</si>
  <si>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</si>
  <si>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</si>
  <si>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</si>
  <si>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</si>
  <si>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</si>
  <si>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</si>
  <si>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</si>
  <si>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</si>
  <si>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</si>
  <si>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</si>
  <si>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</si>
  <si>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</si>
  <si>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</si>
  <si>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</si>
  <si>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</si>
  <si>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</si>
  <si>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</si>
  <si>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</si>
  <si>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</si>
  <si>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</si>
  <si>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</si>
  <si>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</si>
  <si>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</si>
  <si>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</si>
  <si>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</si>
  <si>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</si>
  <si>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</si>
  <si>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</si>
  <si>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</si>
  <si>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</si>
  <si>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</si>
  <si>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</si>
  <si>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</si>
  <si>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</si>
  <si>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</si>
  <si>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</si>
  <si>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</si>
  <si>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</si>
  <si>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</si>
  <si>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</si>
  <si>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</si>
  <si>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</si>
  <si>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</si>
  <si>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</si>
  <si>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</si>
  <si>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</si>
  <si>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</si>
  <si>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</si>
  <si>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</si>
  <si>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</si>
  <si>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</si>
  <si>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</si>
  <si>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</si>
  <si>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</si>
  <si>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</si>
  <si>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</si>
  <si>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</si>
  <si>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</si>
  <si>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</si>
  <si>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</si>
  <si>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</si>
  <si>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</si>
  <si>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</si>
  <si>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</si>
  <si>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</si>
  <si>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</si>
  <si>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</si>
  <si>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</si>
  <si>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</si>
  <si>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</si>
  <si>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</si>
  <si>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</si>
  <si>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</si>
  <si>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</si>
  <si>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</si>
  <si>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</si>
  <si>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</si>
  <si>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</si>
  <si>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</si>
  <si>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</si>
  <si>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</si>
  <si>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</si>
  <si>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</si>
  <si>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</si>
  <si>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</si>
  <si>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</si>
  <si>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</si>
  <si>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</si>
  <si>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</si>
  <si>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</si>
  <si>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</si>
  <si>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</si>
  <si>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</si>
  <si>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</si>
  <si>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</si>
  <si>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</si>
  <si>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</si>
  <si>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</si>
  <si>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</si>
  <si>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</si>
  <si>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</si>
  <si>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</si>
  <si>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</si>
  <si>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</si>
  <si>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</si>
  <si>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</si>
  <si>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</si>
  <si>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</si>
  <si>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</si>
  <si>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</si>
  <si>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</si>
  <si>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</si>
  <si>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</si>
  <si>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</si>
  <si>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</si>
  <si>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</si>
  <si>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</si>
  <si>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</si>
  <si>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</si>
  <si>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</si>
  <si>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</si>
  <si>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</si>
  <si>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</si>
  <si>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</si>
  <si>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</si>
  <si>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</si>
  <si>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</si>
  <si>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</si>
  <si>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</si>
  <si>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</si>
  <si>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</si>
  <si>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</si>
  <si>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</si>
  <si>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</si>
  <si>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</si>
  <si>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</si>
  <si>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</si>
  <si>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</si>
  <si>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</si>
  <si>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</si>
  <si>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</si>
  <si>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</si>
  <si>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</si>
  <si>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</si>
  <si>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</si>
  <si>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</si>
  <si>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</si>
  <si>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</si>
  <si>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</si>
  <si>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</si>
  <si>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</si>
  <si>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</si>
  <si>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</si>
  <si>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</si>
  <si>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</si>
  <si>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</si>
  <si>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</si>
  <si>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</si>
  <si>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</si>
  <si>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</si>
  <si>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</si>
  <si>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</si>
  <si>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</si>
  <si>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</si>
  <si>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</si>
  <si>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</si>
  <si>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</si>
  <si>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</si>
  <si>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</si>
  <si>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</si>
  <si>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</si>
  <si>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</si>
  <si>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</si>
  <si>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</si>
  <si>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</si>
  <si>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</si>
  <si>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</si>
  <si>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</si>
  <si>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</si>
  <si>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</si>
  <si>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</si>
  <si>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</si>
  <si>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</si>
  <si>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</si>
  <si>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</si>
  <si>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</si>
  <si>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</si>
  <si>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</si>
  <si>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</si>
  <si>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</si>
  <si>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</si>
  <si>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</si>
  <si>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</si>
  <si>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</si>
  <si>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</si>
  <si>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</si>
  <si>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</si>
  <si>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</si>
  <si>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</si>
  <si>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</si>
  <si>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</si>
  <si>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</si>
  <si>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</si>
  <si>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</si>
  <si>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</si>
  <si>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</si>
  <si>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</si>
  <si>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</si>
  <si>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</si>
  <si>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</si>
  <si>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</si>
  <si>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</si>
  <si>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</si>
  <si>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</si>
  <si>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</si>
  <si>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</si>
  <si>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</si>
  <si>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</si>
  <si>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</si>
  <si>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</si>
  <si>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</si>
  <si>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</si>
  <si>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</si>
  <si>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</si>
  <si>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</si>
  <si>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</si>
  <si>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</si>
  <si>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</si>
  <si>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</si>
  <si>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</si>
  <si>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</si>
  <si>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</si>
  <si>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</si>
  <si>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</si>
  <si>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</si>
  <si>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</si>
  <si>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</si>
  <si>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</si>
  <si>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</si>
  <si>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</si>
  <si>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</si>
  <si>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</si>
  <si>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</si>
  <si>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</si>
  <si>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</si>
  <si>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</si>
  <si>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</si>
  <si>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</si>
  <si>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</si>
  <si>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</si>
  <si>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</si>
  <si>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</si>
  <si>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</si>
  <si>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</si>
  <si>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</si>
  <si>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</si>
  <si>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</si>
  <si>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</si>
  <si>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</si>
  <si>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</si>
  <si>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</si>
  <si>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</si>
  <si>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</si>
  <si>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</si>
  <si>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</si>
  <si>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</si>
  <si>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</si>
  <si>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</si>
  <si>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</si>
  <si>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</si>
  <si>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</si>
  <si>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</si>
  <si>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</si>
  <si>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</si>
  <si>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</si>
  <si>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</si>
  <si>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</si>
  <si>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</si>
  <si>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</si>
  <si>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</si>
  <si>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</si>
  <si>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</si>
  <si>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</si>
  <si>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</si>
  <si>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</si>
  <si>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</si>
  <si>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</si>
  <si>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</si>
  <si>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</si>
  <si>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</si>
  <si>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</si>
  <si>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</si>
  <si>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</si>
  <si>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</si>
  <si>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</si>
  <si>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</si>
  <si>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</si>
  <si>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</si>
  <si>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</si>
  <si>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</si>
  <si>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</si>
  <si>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</si>
  <si>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</si>
  <si>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</si>
  <si>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</si>
  <si>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</si>
  <si>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</si>
  <si>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</si>
  <si>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</si>
  <si>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</si>
  <si>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</si>
  <si>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</si>
  <si>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</si>
  <si>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</si>
  <si>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</si>
  <si>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</si>
  <si>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</si>
  <si>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</si>
  <si>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</si>
  <si>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</si>
  <si>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</si>
  <si>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</si>
  <si>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</si>
  <si>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</si>
  <si>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</si>
  <si>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</si>
  <si>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</si>
  <si>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</si>
  <si>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</si>
  <si>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</si>
  <si>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</si>
  <si>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</si>
  <si>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</si>
  <si>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</si>
  <si>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</si>
  <si>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</si>
  <si>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</si>
  <si>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</si>
  <si>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</si>
  <si>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</si>
  <si>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</si>
  <si>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</si>
  <si>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</si>
  <si>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</si>
  <si>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</si>
  <si>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</si>
  <si>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</si>
  <si>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</si>
  <si>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</si>
  <si>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</si>
  <si>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</si>
  <si>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</si>
  <si>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</si>
  <si>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</si>
  <si>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</si>
  <si>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</si>
  <si>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</si>
  <si>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</si>
  <si>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</si>
  <si>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</si>
  <si>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</si>
  <si>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</si>
  <si>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</si>
  <si>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</si>
  <si>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</si>
  <si>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</si>
  <si>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</si>
  <si>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</si>
  <si>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</si>
  <si>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</si>
  <si>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</si>
  <si>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</si>
  <si>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</si>
  <si>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</si>
  <si>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</si>
  <si>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</si>
  <si>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</si>
  <si>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</si>
  <si>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</si>
  <si>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</si>
  <si>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</si>
  <si>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</si>
  <si>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</si>
  <si>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</si>
  <si>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</si>
  <si>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</si>
  <si>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</si>
  <si>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</si>
  <si>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</si>
  <si>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</si>
  <si>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</si>
  <si>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</si>
  <si>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</si>
  <si>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</si>
  <si>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</si>
  <si>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</si>
  <si>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</si>
  <si>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</si>
  <si>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</si>
  <si>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</si>
  <si>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</si>
  <si>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</si>
  <si>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</si>
  <si>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</si>
  <si>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</si>
  <si>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</si>
  <si>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</si>
  <si>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</si>
  <si>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</si>
  <si>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</si>
  <si>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</si>
  <si>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</si>
  <si>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</si>
  <si>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</si>
  <si>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</si>
  <si>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</si>
  <si>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</si>
  <si>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</si>
  <si>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</si>
  <si>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</si>
  <si>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</si>
  <si>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</si>
  <si>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</si>
  <si>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</si>
  <si>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</si>
  <si>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</si>
  <si>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</si>
  <si>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</si>
  <si>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</si>
  <si>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</si>
  <si>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</si>
  <si>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</si>
  <si>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</si>
  <si>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</si>
  <si>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</si>
  <si>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</si>
  <si>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</si>
  <si>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</si>
  <si>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</si>
  <si>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</si>
  <si>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</si>
  <si>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</si>
  <si>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</si>
  <si>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</si>
  <si>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</si>
  <si>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</si>
  <si>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</si>
  <si>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</si>
  <si>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</si>
  <si>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</si>
  <si>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</si>
  <si>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</si>
  <si>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</si>
  <si>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</si>
  <si>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</si>
  <si>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</si>
  <si>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</si>
  <si>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</si>
  <si>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</si>
  <si>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</si>
  <si>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</si>
  <si>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</si>
  <si>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</si>
  <si>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</si>
  <si>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</si>
  <si>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</si>
  <si>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</si>
  <si>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</si>
  <si>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</si>
  <si>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</si>
  <si>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</si>
  <si>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</si>
  <si>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</si>
  <si>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</si>
  <si>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</si>
  <si>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</si>
  <si>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</si>
  <si>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</si>
  <si>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</si>
  <si>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</si>
  <si>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</si>
  <si>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</si>
  <si>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</si>
  <si>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</si>
  <si>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</si>
  <si>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</si>
  <si>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</si>
  <si>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</si>
  <si>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</si>
  <si>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</si>
  <si>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</si>
  <si>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</si>
  <si>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</si>
  <si>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</si>
  <si>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</si>
  <si>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</si>
  <si>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</si>
  <si>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</si>
  <si>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</si>
  <si>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</si>
  <si>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</si>
  <si>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</si>
  <si>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</si>
  <si>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</si>
  <si>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</si>
  <si>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</si>
  <si>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</si>
  <si>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</si>
  <si>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</si>
  <si>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</si>
  <si>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</si>
  <si>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</si>
  <si>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</si>
  <si>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</si>
  <si>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</si>
  <si>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</si>
  <si>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</si>
  <si>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</si>
  <si>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</si>
  <si>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</si>
  <si>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</si>
  <si>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</si>
  <si>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</si>
  <si>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</si>
  <si>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</si>
  <si>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</si>
  <si>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</si>
  <si>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</si>
  <si>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</si>
  <si>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</si>
  <si>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</si>
  <si>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</si>
  <si>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</si>
  <si>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</si>
  <si>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</si>
  <si>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</si>
  <si>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</si>
  <si>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</si>
  <si>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</si>
  <si>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</si>
  <si>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</si>
  <si>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</si>
  <si>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</si>
  <si>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</si>
  <si>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</si>
  <si>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</si>
  <si>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</si>
  <si>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</si>
  <si>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</si>
  <si>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</si>
  <si>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</si>
  <si>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</si>
  <si>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</si>
  <si>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</si>
  <si>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</si>
  <si>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</si>
  <si>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</si>
  <si>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</si>
  <si>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</si>
  <si>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</si>
  <si>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</si>
  <si>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</si>
  <si>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</si>
  <si>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</si>
  <si>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</si>
  <si>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</si>
  <si>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</si>
  <si>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</si>
  <si>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</si>
  <si>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</si>
  <si>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</si>
  <si>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</si>
  <si>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</si>
  <si>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</si>
  <si>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</si>
  <si>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</si>
  <si>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</si>
  <si>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</si>
  <si>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</si>
  <si>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</si>
  <si>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</si>
  <si>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</si>
  <si>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</si>
  <si>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</si>
  <si>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</si>
  <si>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</si>
  <si>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</si>
  <si>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</si>
  <si>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</si>
  <si>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</si>
  <si>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</si>
  <si>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</si>
  <si>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</si>
  <si>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</si>
  <si>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</si>
  <si>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</si>
  <si>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</si>
  <si>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</si>
  <si>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</si>
  <si>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</si>
  <si>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</si>
  <si>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</si>
  <si>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</si>
  <si>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</si>
  <si>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</si>
  <si>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</si>
  <si>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</si>
  <si>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</si>
  <si>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</si>
  <si>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</si>
  <si>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</si>
  <si>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</si>
  <si>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</si>
  <si>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</si>
  <si>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</si>
  <si>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</si>
  <si>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</si>
  <si>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</si>
  <si>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</si>
  <si>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</si>
  <si>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</si>
  <si>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</si>
  <si>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</si>
  <si>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</si>
  <si>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</si>
  <si>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</si>
  <si>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</si>
  <si>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</si>
  <si>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</si>
  <si>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</si>
  <si>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</si>
  <si>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</si>
  <si>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</si>
  <si>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</si>
  <si>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</si>
  <si>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</si>
  <si>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</si>
  <si>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</si>
  <si>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</si>
  <si>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</si>
  <si>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</si>
  <si>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</si>
  <si>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</si>
  <si>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</si>
  <si>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</si>
  <si>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</si>
  <si>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</si>
  <si>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</si>
  <si>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</si>
  <si>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</si>
  <si>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</si>
  <si>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</si>
  <si>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</si>
  <si>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</si>
  <si>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</si>
  <si>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</si>
  <si>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</si>
  <si>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</si>
  <si>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</si>
  <si>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</si>
  <si>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</si>
  <si>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</si>
  <si>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</si>
  <si>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</si>
  <si>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</si>
  <si>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</si>
  <si>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</si>
  <si>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</si>
  <si>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</si>
  <si>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</si>
  <si>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</si>
  <si>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</si>
  <si>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</si>
  <si>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</si>
  <si>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</si>
  <si>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</si>
  <si>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</si>
  <si>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</si>
  <si>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</si>
  <si>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</si>
  <si>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</si>
  <si>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</si>
  <si>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</si>
  <si>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</si>
  <si>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</si>
  <si>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</si>
  <si>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</si>
  <si>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</si>
  <si>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</si>
  <si>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</si>
  <si>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</si>
  <si>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</si>
  <si>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</si>
  <si>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</si>
  <si>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</si>
  <si>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</si>
  <si>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</si>
  <si>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</si>
  <si>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</si>
  <si>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</si>
  <si>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</si>
  <si>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</si>
  <si>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</si>
  <si>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</si>
  <si>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</si>
  <si>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</si>
  <si>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</si>
  <si>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</si>
  <si>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</si>
  <si>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</si>
  <si>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</si>
  <si>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</si>
  <si>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</si>
  <si>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</si>
  <si>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</si>
  <si>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</si>
  <si>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</si>
  <si>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</si>
  <si>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</si>
  <si>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</si>
  <si>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</si>
  <si>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</si>
  <si>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</si>
  <si>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</si>
  <si>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</si>
  <si>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</si>
  <si>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</si>
  <si>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</si>
  <si>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</si>
  <si>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</si>
  <si>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</si>
  <si>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</si>
  <si>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</si>
  <si>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</si>
  <si>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</si>
  <si>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</si>
  <si>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</si>
  <si>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</si>
  <si>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</si>
  <si>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</si>
  <si>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</si>
  <si>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</si>
  <si>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</si>
  <si>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</si>
  <si>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</si>
  <si>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</si>
  <si>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</si>
  <si>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</si>
  <si>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</si>
  <si>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</si>
  <si>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</si>
  <si>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</si>
  <si>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</si>
  <si>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</si>
  <si>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</si>
  <si>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</si>
  <si>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</si>
  <si>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</si>
  <si>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</si>
  <si>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</si>
  <si>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</si>
  <si>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</si>
  <si>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</si>
  <si>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</si>
  <si>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</si>
  <si>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</si>
  <si>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</si>
  <si>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</si>
  <si>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</si>
  <si>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</si>
  <si>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</si>
  <si>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</si>
  <si>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</si>
  <si>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</si>
  <si>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</si>
  <si>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</si>
  <si>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</si>
  <si>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</si>
  <si>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</si>
  <si>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</si>
  <si>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</si>
  <si>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</si>
  <si>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</si>
  <si>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</si>
  <si>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</si>
  <si>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</si>
  <si>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</si>
  <si>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</si>
  <si>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</si>
  <si>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</si>
  <si>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</si>
  <si>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</si>
  <si>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</si>
  <si>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</si>
  <si>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</si>
  <si>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</si>
  <si>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</si>
  <si>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</si>
  <si>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</si>
  <si>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</si>
  <si>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</si>
  <si>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</si>
  <si>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</si>
  <si>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</si>
  <si>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</si>
  <si>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</si>
  <si>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</si>
  <si>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</si>
  <si>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</si>
  <si>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</si>
  <si>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</si>
  <si>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</si>
  <si>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</si>
  <si>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</si>
  <si>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</si>
  <si>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</si>
  <si>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</si>
  <si>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</si>
  <si>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</si>
  <si>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</si>
  <si>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</si>
  <si>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</si>
  <si>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</si>
  <si>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</si>
  <si>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</si>
  <si>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</si>
  <si>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</si>
  <si>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</si>
  <si>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</si>
  <si>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</si>
  <si>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</si>
  <si>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</si>
  <si>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</si>
  <si>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</si>
  <si>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</si>
  <si>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</si>
  <si>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</si>
  <si>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</si>
  <si>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</si>
  <si>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</si>
  <si>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</si>
  <si>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</si>
  <si>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</si>
  <si>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</si>
  <si>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</si>
  <si>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</si>
  <si>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</si>
  <si>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</si>
  <si>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</si>
  <si>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</si>
  <si>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</si>
  <si>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</si>
  <si>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</si>
  <si>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</si>
  <si>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</si>
  <si>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</si>
  <si>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</si>
  <si>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</si>
  <si>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</si>
  <si>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</si>
  <si>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</si>
  <si>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</si>
  <si>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</si>
  <si>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</si>
  <si>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</si>
  <si>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</si>
  <si>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</si>
  <si>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</si>
  <si>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</si>
  <si>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</si>
  <si>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</si>
  <si>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</si>
  <si>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</si>
  <si>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</si>
  <si>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</si>
  <si>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</si>
  <si>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</si>
  <si>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</si>
  <si>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</si>
  <si>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</si>
  <si>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</si>
  <si>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</si>
  <si>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</si>
  <si>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</si>
  <si>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</si>
  <si>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</si>
  <si>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</si>
  <si>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</si>
  <si>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</si>
  <si>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</si>
  <si>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</si>
  <si>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</si>
  <si>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</si>
  <si>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</si>
  <si>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</si>
  <si>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</si>
  <si>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</si>
  <si>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</si>
  <si>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</si>
  <si>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</si>
  <si>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</si>
  <si>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</si>
  <si>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</si>
  <si>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</si>
  <si>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</si>
  <si>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</si>
  <si>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</si>
  <si>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</si>
  <si>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</si>
  <si>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</si>
  <si>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</si>
  <si>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</si>
  <si>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</si>
  <si>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</si>
  <si>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</si>
  <si>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</si>
  <si>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</si>
  <si>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</si>
  <si>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</si>
  <si>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</si>
  <si>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</si>
  <si>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</si>
  <si>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</si>
  <si>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</si>
  <si>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</si>
  <si>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</si>
  <si>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</si>
  <si>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</si>
  <si>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</si>
  <si>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</si>
  <si>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</si>
  <si>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</si>
  <si>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</si>
  <si>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</si>
  <si>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</si>
  <si>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</si>
  <si>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</si>
  <si>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</si>
  <si>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</si>
  <si>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</si>
  <si>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</si>
  <si>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</si>
  <si>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</si>
  <si>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</si>
  <si>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</si>
  <si>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</si>
  <si>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</si>
  <si>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</si>
  <si>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</si>
  <si>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</si>
  <si>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</si>
  <si>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</si>
  <si>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</si>
  <si>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</si>
  <si>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</si>
  <si>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</si>
  <si>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</si>
  <si>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</si>
  <si>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</si>
  <si>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</si>
  <si>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</si>
  <si>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</si>
  <si>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</si>
  <si>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</si>
  <si>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</si>
  <si>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</si>
  <si>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</si>
  <si>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</si>
  <si>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</si>
  <si>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</si>
  <si>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</si>
  <si>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</si>
  <si>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</si>
  <si>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</si>
  <si>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</si>
  <si>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</si>
  <si>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</si>
  <si>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</si>
  <si>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</si>
  <si>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</si>
  <si>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</si>
  <si>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</si>
  <si>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</si>
  <si>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</si>
  <si>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</si>
  <si>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</si>
  <si>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</si>
  <si>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</si>
  <si>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</si>
  <si>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</si>
  <si>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</si>
  <si>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</si>
  <si>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</si>
  <si>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</si>
  <si>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</si>
  <si>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</si>
  <si>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</si>
  <si>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</si>
  <si>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</si>
  <si>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</si>
  <si>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</si>
  <si>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</si>
  <si>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</si>
  <si>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</si>
  <si>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</si>
  <si>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</si>
  <si>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</si>
  <si>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</si>
  <si>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</si>
  <si>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</si>
  <si>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</si>
  <si>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</si>
  <si>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</si>
  <si>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</si>
  <si>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</si>
  <si>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</si>
  <si>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</si>
  <si>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</si>
  <si>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</si>
  <si>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</si>
  <si>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</si>
  <si>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</si>
  <si>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</si>
  <si>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</si>
  <si>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</si>
  <si>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</si>
  <si>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</si>
  <si>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</si>
  <si>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</si>
  <si>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</si>
  <si>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</si>
  <si>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</si>
  <si>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</si>
  <si>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</si>
  <si>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</si>
  <si>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</si>
  <si>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</si>
  <si>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</si>
  <si>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</si>
  <si>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</si>
  <si>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</si>
  <si>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</si>
  <si>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</si>
  <si>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</si>
  <si>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</si>
  <si>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</si>
  <si>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</si>
  <si>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</si>
  <si>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</si>
  <si>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</si>
  <si>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</si>
  <si>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</si>
  <si>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</si>
  <si>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</si>
  <si>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</si>
  <si>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</si>
  <si>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</si>
  <si>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</si>
  <si>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</si>
  <si>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</si>
  <si>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</si>
  <si>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</si>
  <si>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</si>
  <si>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</si>
  <si>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</si>
  <si>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</si>
  <si>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</si>
  <si>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</si>
  <si>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</si>
  <si>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</si>
  <si>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</si>
  <si>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</si>
  <si>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</si>
  <si>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</si>
  <si>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</si>
  <si>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</si>
  <si>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</si>
  <si>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</si>
  <si>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</si>
  <si>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</si>
  <si>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</si>
  <si>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</si>
  <si>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</si>
  <si>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</si>
  <si>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</si>
  <si>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</si>
  <si>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</si>
  <si>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</si>
  <si>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</si>
  <si>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</si>
  <si>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</si>
  <si>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</si>
  <si>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</si>
  <si>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</si>
  <si>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</si>
  <si>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</si>
  <si>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</si>
  <si>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</si>
  <si>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</si>
  <si>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</si>
  <si>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</si>
  <si>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</si>
  <si>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</si>
  <si>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</si>
  <si>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</si>
  <si>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</si>
  <si>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</si>
  <si>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</si>
  <si>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</si>
  <si>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</si>
  <si>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</si>
  <si>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</si>
  <si>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</si>
  <si>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</si>
  <si>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</si>
  <si>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</si>
  <si>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</si>
  <si>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</si>
  <si>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</si>
  <si>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</si>
  <si>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</si>
  <si>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</si>
  <si>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</si>
  <si>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</si>
  <si>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</si>
  <si>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</si>
  <si>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</si>
  <si>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</si>
  <si>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</si>
  <si>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</si>
  <si>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</si>
  <si>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</si>
  <si>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</si>
  <si>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</si>
  <si>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</si>
  <si>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</si>
  <si>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</si>
  <si>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</si>
  <si>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</si>
  <si>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</si>
  <si>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</si>
  <si>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</si>
  <si>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</si>
  <si>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</si>
  <si>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</si>
  <si>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</si>
  <si>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</si>
  <si>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</si>
  <si>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</si>
  <si>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</si>
  <si>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</si>
  <si>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</si>
  <si>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</si>
  <si>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</si>
  <si>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</si>
  <si>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</si>
  <si>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</si>
  <si>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</si>
  <si>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</si>
  <si>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</si>
  <si>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</si>
  <si>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</si>
  <si>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</si>
  <si>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</si>
  <si>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</si>
  <si>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</si>
  <si>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</si>
  <si>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</si>
  <si>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</si>
  <si>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</si>
  <si>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</si>
  <si>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</si>
  <si>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</si>
  <si>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</si>
  <si>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</si>
  <si>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</si>
  <si>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</si>
  <si>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</si>
  <si>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</si>
  <si>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</si>
  <si>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</si>
  <si>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</si>
  <si>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</si>
  <si>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</si>
  <si>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</si>
  <si>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</si>
  <si>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</si>
  <si>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</si>
  <si>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</si>
  <si>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</si>
  <si>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</si>
  <si>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</si>
  <si>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</si>
  <si>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</si>
  <si>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</si>
  <si>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</si>
  <si>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</si>
  <si>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</si>
  <si>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</si>
  <si>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</si>
  <si>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</si>
  <si>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</si>
  <si>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</si>
  <si>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</si>
  <si>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</si>
  <si>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</si>
  <si>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</si>
  <si>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</si>
  <si>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</si>
  <si>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</si>
  <si>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</si>
  <si>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</si>
  <si>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</si>
  <si>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</si>
  <si>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</si>
  <si>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</si>
  <si>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</si>
  <si>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</si>
  <si>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</si>
  <si>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</si>
  <si>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</si>
  <si>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</si>
  <si>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</si>
  <si>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</si>
  <si>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</si>
  <si>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</si>
  <si>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</si>
  <si>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</si>
  <si>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</si>
  <si>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</si>
  <si>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</si>
  <si>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</si>
  <si>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</si>
  <si>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</si>
  <si>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</si>
  <si>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</si>
  <si>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</si>
  <si>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</si>
  <si>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</si>
  <si>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</si>
  <si>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</si>
  <si>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</si>
  <si>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</si>
  <si>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</si>
  <si>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</si>
  <si>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</si>
  <si>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</si>
  <si>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</si>
  <si>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</si>
  <si>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</si>
  <si>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</si>
  <si>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</si>
  <si>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</si>
  <si>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</si>
  <si>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</si>
  <si>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</si>
  <si>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</si>
  <si>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</si>
  <si>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</si>
  <si>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</si>
  <si>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</si>
  <si>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</si>
  <si>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</si>
  <si>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</si>
  <si>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</si>
  <si>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</si>
  <si>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</si>
  <si>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</si>
  <si>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</si>
  <si>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</si>
  <si>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</si>
  <si>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</si>
  <si>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</si>
  <si>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</si>
  <si>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</si>
  <si>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</si>
  <si>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</si>
  <si>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</si>
  <si>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</si>
  <si>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</si>
  <si>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</si>
  <si>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</si>
  <si>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</si>
  <si>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</si>
  <si>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</si>
  <si>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</si>
  <si>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</si>
  <si>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</si>
  <si>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</si>
  <si>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</si>
  <si>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</si>
  <si>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</si>
  <si>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</si>
  <si>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</si>
  <si>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</si>
  <si>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</si>
  <si>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</si>
  <si>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</si>
  <si>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</si>
  <si>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</si>
  <si>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</si>
  <si>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</si>
  <si>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</si>
  <si>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</si>
  <si>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</si>
  <si>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</si>
  <si>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</si>
  <si>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</si>
  <si>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</si>
  <si>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</si>
  <si>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</si>
  <si>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</si>
  <si>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</si>
  <si>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</si>
  <si>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</si>
  <si>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</si>
  <si>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</si>
  <si>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</si>
  <si>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</si>
  <si>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</si>
  <si>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</si>
  <si>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</si>
  <si>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</si>
  <si>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</si>
  <si>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</si>
  <si>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</si>
  <si>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</si>
  <si>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</si>
  <si>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</si>
  <si>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</si>
  <si>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</si>
  <si>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</si>
  <si>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</si>
  <si>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</si>
  <si>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</si>
  <si>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</si>
  <si>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</si>
  <si>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</si>
  <si>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</si>
  <si>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</si>
  <si>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</si>
  <si>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</si>
  <si>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</si>
  <si>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</si>
  <si>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</si>
  <si>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</si>
  <si>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</si>
  <si>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</si>
  <si>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</si>
  <si>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</si>
  <si>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</si>
  <si>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</si>
  <si>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</si>
  <si>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</si>
  <si>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</si>
  <si>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</si>
  <si>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</si>
  <si>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</si>
  <si>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</si>
  <si>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</si>
  <si>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</si>
  <si>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</si>
  <si>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</si>
  <si>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</si>
  <si>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</si>
  <si>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</si>
  <si>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</si>
  <si>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</si>
  <si>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</si>
  <si>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</si>
  <si>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</si>
  <si>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</si>
  <si>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</si>
  <si>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</si>
  <si>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</si>
  <si>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</si>
  <si>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</si>
  <si>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</si>
  <si>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</si>
  <si>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</si>
  <si>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</si>
  <si>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</si>
  <si>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</si>
  <si>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</si>
  <si>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</si>
  <si>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</si>
  <si>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</si>
  <si>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</si>
  <si>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</si>
  <si>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</si>
  <si>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</si>
  <si>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</si>
  <si>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</si>
  <si>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</si>
  <si>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</si>
  <si>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</si>
  <si>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</si>
  <si>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</si>
  <si>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</si>
  <si>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</si>
  <si>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</si>
  <si>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</si>
  <si>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</si>
  <si>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</si>
  <si>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</si>
  <si>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</si>
  <si>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</si>
  <si>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</si>
  <si>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</si>
  <si>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</si>
  <si>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</si>
  <si>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</si>
  <si>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</si>
  <si>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</si>
  <si>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</si>
  <si>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</si>
  <si>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</si>
  <si>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</si>
  <si>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</si>
  <si>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</si>
  <si>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</si>
  <si>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</si>
  <si>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</si>
  <si>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</si>
  <si>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</si>
  <si>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</si>
  <si>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</si>
  <si>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</si>
  <si>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</si>
  <si>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</si>
  <si>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</si>
  <si>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</si>
  <si>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</si>
  <si>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</si>
  <si>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</si>
  <si>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</si>
  <si>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</si>
  <si>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</si>
  <si>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</si>
  <si>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</si>
  <si>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</si>
  <si>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</si>
  <si>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</si>
  <si>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</si>
  <si>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</si>
  <si>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</si>
  <si>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</si>
  <si>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</si>
  <si>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</si>
  <si>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</si>
  <si>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</si>
  <si>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</si>
  <si>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</si>
  <si>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</si>
  <si>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</si>
  <si>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</si>
  <si>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</si>
  <si>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</si>
  <si>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</si>
  <si>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</si>
  <si>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</si>
  <si>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</si>
  <si>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</si>
  <si>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</si>
  <si>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</si>
  <si>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</si>
  <si>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</si>
  <si>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</si>
  <si>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</si>
  <si>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</si>
  <si>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</si>
  <si>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</si>
  <si>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</si>
  <si>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</si>
  <si>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</si>
  <si>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</si>
  <si>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</si>
  <si>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</si>
  <si>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</si>
  <si>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</si>
  <si>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</si>
  <si>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</si>
  <si>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</si>
  <si>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</si>
  <si>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</si>
  <si>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</si>
  <si>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</si>
  <si>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</si>
  <si>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</si>
  <si>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</si>
  <si>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</si>
  <si>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</si>
  <si>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</si>
  <si>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</si>
  <si>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</si>
  <si>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</si>
  <si>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</si>
  <si>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</si>
  <si>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</si>
  <si>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</si>
  <si>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</si>
  <si>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</si>
  <si>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</si>
  <si>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</si>
  <si>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</si>
  <si>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</si>
  <si>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</si>
  <si>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</si>
  <si>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</si>
  <si>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</si>
  <si>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</si>
  <si>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</si>
  <si>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</si>
  <si>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</si>
  <si>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</si>
  <si>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</si>
  <si>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</si>
  <si>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</si>
  <si>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</si>
  <si>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</si>
  <si>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</si>
  <si>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</si>
  <si>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</si>
  <si>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</si>
  <si>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</si>
  <si>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</si>
  <si>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</si>
  <si>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</si>
  <si>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</si>
  <si>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</si>
  <si>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</si>
  <si>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</si>
  <si>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</si>
  <si>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</si>
  <si>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</si>
  <si>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</si>
  <si>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</si>
  <si>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</si>
  <si>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</si>
  <si>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</si>
  <si>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</si>
  <si>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</si>
  <si>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</si>
  <si>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</si>
  <si>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</si>
  <si>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</si>
  <si>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</si>
  <si>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</si>
  <si>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</si>
  <si>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</si>
  <si>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</si>
  <si>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</si>
  <si>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</si>
  <si>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</si>
  <si>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</si>
  <si>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</si>
  <si>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</si>
  <si>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</si>
  <si>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</si>
  <si>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</si>
  <si>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</si>
  <si>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</si>
  <si>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</si>
  <si>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</si>
  <si>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</si>
  <si>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</si>
  <si>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</si>
  <si>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</si>
  <si>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</si>
  <si>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</si>
  <si>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</si>
  <si>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</si>
  <si>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</si>
  <si>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</si>
  <si>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</si>
  <si>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</si>
  <si>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</si>
  <si>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</si>
  <si>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</si>
  <si>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</si>
  <si>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</si>
  <si>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</si>
  <si>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</si>
  <si>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</si>
  <si>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</si>
  <si>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</si>
  <si>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</si>
  <si>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</si>
  <si>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</si>
  <si>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</si>
  <si>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</si>
  <si>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</si>
  <si>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</si>
  <si>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</si>
  <si>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</si>
  <si>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</si>
  <si>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</si>
  <si>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</si>
  <si>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</si>
  <si>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</si>
  <si>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</si>
  <si>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</si>
  <si>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</si>
  <si>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</si>
  <si>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</si>
  <si>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</si>
  <si>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</si>
  <si>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</si>
  <si>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</si>
  <si>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</si>
  <si>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</si>
  <si>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</si>
  <si>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</si>
  <si>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</si>
  <si>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</si>
  <si>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</si>
  <si>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</si>
  <si>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</si>
  <si>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</si>
  <si>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</si>
  <si>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</si>
  <si>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</si>
  <si>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</si>
  <si>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</si>
  <si>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</si>
  <si>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</si>
  <si>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</si>
  <si>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</si>
  <si>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</si>
  <si>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</si>
  <si>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</si>
  <si>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</si>
  <si>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</si>
  <si>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</si>
  <si>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</si>
  <si>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</si>
  <si>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</si>
  <si>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</si>
  <si>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</si>
  <si>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</si>
  <si>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</si>
  <si>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</si>
  <si>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</si>
  <si>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</si>
  <si>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</si>
  <si>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</si>
  <si>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</si>
  <si>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</si>
  <si>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</si>
  <si>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</si>
  <si>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</si>
  <si>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</si>
  <si>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</si>
  <si>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</si>
  <si>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</si>
  <si>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</si>
  <si>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</si>
  <si>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</si>
  <si>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</si>
  <si>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</si>
  <si>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</si>
  <si>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</si>
  <si>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</si>
  <si>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</si>
  <si>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</si>
  <si>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</si>
  <si>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</si>
  <si>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</si>
  <si>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</si>
  <si>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</si>
  <si>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</si>
  <si>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</si>
  <si>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</si>
  <si>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</si>
  <si>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</si>
  <si>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</si>
  <si>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</si>
  <si>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</si>
  <si>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</si>
  <si>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</si>
  <si>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</si>
  <si>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</si>
  <si>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</si>
  <si>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</si>
  <si>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</si>
  <si>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</si>
  <si>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</si>
  <si>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</si>
  <si>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</si>
  <si>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</si>
  <si>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</si>
  <si>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</si>
  <si>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</si>
  <si>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</si>
  <si>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</si>
  <si>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</si>
  <si>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</si>
  <si>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</si>
  <si>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</si>
  <si>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</si>
  <si>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</si>
  <si>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</si>
  <si>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</si>
  <si>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</si>
  <si>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</si>
  <si>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</si>
  <si>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</si>
  <si>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</si>
  <si>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</si>
  <si>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</si>
  <si>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</si>
  <si>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</si>
  <si>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</si>
  <si>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</si>
  <si>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</si>
  <si>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</si>
  <si>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</si>
  <si>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</si>
  <si>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</si>
  <si>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</si>
  <si>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</si>
  <si>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</si>
  <si>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</si>
  <si>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</si>
  <si>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</si>
  <si>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</si>
  <si>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</si>
  <si>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</si>
  <si>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</si>
  <si>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</si>
  <si>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</si>
  <si>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</si>
  <si>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</si>
  <si>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</si>
  <si>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</si>
  <si>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</si>
  <si>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</si>
  <si>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</si>
  <si>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</si>
  <si>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</si>
  <si>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</si>
  <si>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</si>
  <si>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</si>
  <si>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</si>
  <si>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</si>
  <si>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</si>
  <si>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</si>
  <si>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</si>
  <si>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</si>
  <si>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</si>
  <si>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</si>
  <si>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</si>
  <si>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</si>
  <si>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</si>
  <si>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</si>
  <si>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</si>
  <si>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</si>
  <si>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</si>
  <si>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</si>
  <si>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</si>
  <si>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</si>
  <si>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</si>
  <si>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</si>
  <si>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</si>
  <si>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</si>
  <si>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</si>
  <si>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</si>
  <si>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</si>
  <si>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</si>
  <si>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</si>
  <si>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</si>
  <si>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</si>
  <si>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</si>
  <si>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</si>
  <si>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</si>
  <si>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</si>
  <si>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</si>
  <si>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</si>
  <si>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</si>
  <si>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</si>
  <si>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</si>
  <si>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</si>
  <si>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</si>
  <si>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</si>
  <si>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</si>
  <si>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</si>
  <si>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</si>
  <si>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</si>
  <si>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</si>
  <si>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</si>
  <si>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</si>
  <si>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</si>
  <si>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</si>
  <si>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</si>
  <si>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</si>
  <si>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</si>
  <si>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</si>
  <si>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</si>
  <si>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</si>
  <si>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</si>
  <si>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</si>
  <si>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</si>
  <si>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</si>
  <si>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</si>
  <si>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</si>
  <si>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</si>
  <si>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</si>
  <si>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</si>
  <si>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</si>
  <si>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</si>
  <si>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</si>
  <si>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</si>
  <si>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</si>
  <si>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</si>
  <si>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</si>
  <si>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</si>
  <si>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</si>
  <si>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</si>
  <si>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</si>
  <si>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</si>
  <si>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</si>
  <si>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</si>
  <si>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</si>
  <si>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</si>
  <si>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</si>
  <si>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</si>
  <si>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</si>
  <si>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</si>
  <si>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</si>
  <si>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</si>
  <si>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</si>
  <si>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</si>
  <si>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</si>
  <si>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</si>
  <si>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</si>
  <si>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</si>
  <si>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</si>
  <si>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</si>
  <si>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</si>
  <si>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</si>
  <si>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</si>
  <si>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</si>
  <si>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</si>
  <si>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</si>
  <si>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</si>
  <si>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</si>
  <si>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</si>
  <si>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</si>
  <si>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</si>
  <si>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</si>
  <si>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</si>
  <si>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</si>
  <si>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</si>
  <si>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</si>
  <si>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</si>
  <si>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</si>
  <si>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</si>
  <si>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</si>
  <si>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</si>
  <si>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</si>
  <si>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</si>
  <si>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</si>
  <si>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</si>
  <si>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</si>
  <si>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</si>
  <si>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</si>
  <si>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</si>
  <si>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</si>
  <si>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</si>
  <si>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</si>
  <si>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</si>
  <si>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</si>
  <si>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</si>
  <si>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</si>
  <si>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</si>
  <si>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</si>
  <si>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</si>
  <si>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</si>
  <si>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</si>
  <si>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</si>
  <si>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</si>
  <si>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</si>
  <si>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</si>
  <si>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</si>
  <si>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</si>
  <si>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</si>
  <si>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</si>
  <si>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</si>
  <si>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</si>
  <si>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</si>
  <si>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</si>
  <si>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</si>
  <si>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</si>
  <si>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</si>
  <si>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</si>
  <si>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</si>
  <si>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</si>
  <si>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</si>
  <si>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</si>
  <si>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</si>
  <si>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</si>
  <si>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</si>
  <si>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</si>
  <si>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</si>
  <si>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</si>
  <si>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</si>
  <si>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</si>
  <si>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</si>
  <si>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</si>
  <si>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</si>
  <si>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</si>
  <si>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</si>
  <si>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</si>
  <si>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</si>
  <si>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</si>
  <si>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</si>
  <si>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</si>
  <si>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</si>
  <si>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</si>
  <si>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</si>
  <si>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</si>
  <si>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</si>
  <si>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</si>
  <si>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</si>
  <si>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</si>
  <si>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</si>
  <si>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</si>
  <si>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</si>
  <si>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</si>
  <si>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</si>
  <si>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</si>
  <si>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</si>
  <si>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</si>
  <si>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</si>
  <si>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</si>
  <si>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</si>
  <si>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</si>
  <si>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</si>
  <si>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</si>
  <si>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</si>
  <si>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</si>
  <si>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</si>
  <si>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</si>
  <si>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</si>
  <si>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</si>
  <si>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</si>
  <si>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</si>
  <si>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</si>
  <si>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</si>
  <si>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</si>
  <si>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</si>
  <si>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</si>
  <si>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</si>
  <si>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</si>
  <si>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</si>
  <si>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</si>
  <si>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</si>
  <si>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</si>
  <si>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</si>
  <si>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</si>
  <si>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</si>
  <si>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</si>
  <si>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</si>
  <si>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</si>
  <si>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</si>
  <si>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</si>
  <si>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</si>
  <si>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</si>
  <si>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</si>
  <si>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</si>
  <si>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</si>
  <si>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</si>
  <si>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</si>
  <si>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</si>
  <si>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</si>
  <si>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</si>
  <si>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</si>
  <si>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</si>
  <si>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</si>
  <si>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</si>
  <si>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</si>
  <si>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</si>
  <si>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</si>
  <si>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</si>
  <si>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</si>
  <si>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</si>
  <si>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</si>
  <si>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</si>
  <si>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</si>
  <si>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</si>
  <si>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</si>
  <si>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</si>
  <si>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</si>
  <si>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</si>
  <si>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</si>
  <si>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</si>
  <si>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</si>
  <si>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</si>
  <si>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</si>
  <si>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</si>
  <si>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</si>
  <si>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</si>
  <si>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</si>
  <si>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</si>
  <si>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</si>
  <si>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</si>
  <si>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</si>
  <si>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</si>
  <si>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</si>
  <si>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</si>
  <si>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</si>
  <si>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</si>
  <si>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</si>
  <si>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</si>
  <si>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</si>
  <si>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</si>
  <si>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</si>
  <si>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</si>
  <si>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</si>
  <si>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</si>
  <si>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</si>
  <si>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</si>
  <si>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</si>
  <si>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</si>
  <si>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</si>
  <si>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</si>
  <si>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</si>
  <si>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</si>
  <si>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</si>
  <si>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</si>
  <si>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</si>
  <si>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</si>
  <si>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</si>
  <si>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</si>
  <si>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</si>
  <si>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</si>
  <si>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</si>
  <si>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</si>
  <si>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</si>
  <si>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</si>
  <si>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</si>
  <si>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</si>
  <si>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</si>
  <si>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</si>
  <si>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</si>
  <si>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</si>
  <si>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</si>
  <si>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</si>
  <si>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</si>
  <si>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</si>
  <si>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</si>
  <si>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</si>
  <si>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</si>
  <si>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</si>
  <si>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</si>
  <si>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</si>
  <si>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</si>
  <si>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</si>
  <si>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</si>
  <si>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</si>
  <si>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</si>
  <si>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</si>
  <si>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</si>
  <si>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</si>
  <si>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</si>
  <si>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</si>
  <si>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</si>
  <si>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</si>
  <si>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</si>
  <si>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</si>
  <si>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</si>
  <si>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</si>
  <si>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</si>
  <si>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</si>
  <si>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</si>
  <si>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</si>
  <si>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</si>
  <si>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</si>
  <si>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</si>
  <si>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</si>
  <si>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</si>
  <si>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</si>
  <si>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</si>
  <si>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</si>
  <si>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</si>
  <si>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</si>
  <si>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</si>
  <si>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</si>
  <si>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</si>
  <si>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</si>
  <si>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</si>
  <si>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</si>
  <si>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</si>
  <si>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</si>
  <si>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</si>
  <si>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</si>
  <si>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</si>
  <si>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</si>
  <si>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</si>
  <si>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</si>
  <si>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</si>
  <si>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</si>
  <si>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</si>
  <si>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</si>
  <si>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</si>
  <si>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</si>
  <si>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</si>
  <si>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</si>
  <si>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</si>
  <si>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</si>
  <si>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</si>
  <si>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</si>
  <si>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</si>
  <si>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</si>
  <si>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</si>
  <si>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</si>
  <si>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</si>
  <si>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</si>
  <si>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</si>
  <si>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</si>
  <si>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</si>
  <si>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</si>
  <si>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</si>
  <si>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</si>
  <si>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</si>
  <si>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</si>
  <si>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</si>
  <si>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</si>
  <si>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</si>
  <si>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</si>
  <si>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</si>
  <si>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</si>
  <si>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</si>
  <si>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</si>
  <si>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</si>
  <si>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</si>
  <si>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</si>
  <si>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</si>
  <si>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</si>
  <si>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</si>
  <si>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</si>
  <si>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</si>
  <si>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</si>
  <si>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</si>
  <si>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</si>
  <si>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</si>
  <si>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</si>
  <si>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</si>
  <si>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</si>
  <si>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</si>
  <si>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</si>
  <si>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</si>
  <si>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</si>
  <si>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</si>
  <si>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</si>
  <si>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</si>
  <si>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</si>
  <si>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</si>
  <si>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</si>
  <si>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</si>
  <si>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</si>
  <si>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</si>
  <si>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</si>
  <si>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</si>
  <si>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</si>
  <si>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</si>
  <si>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</si>
  <si>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</si>
  <si>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</si>
  <si>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</si>
  <si>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</si>
  <si>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</si>
  <si>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</si>
  <si>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</si>
  <si>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</si>
  <si>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</si>
  <si>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</si>
  <si>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</si>
  <si>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</si>
  <si>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</si>
  <si>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</si>
  <si>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</si>
  <si>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</si>
  <si>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</si>
  <si>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</si>
  <si>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</si>
  <si>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</si>
  <si>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</si>
  <si>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</si>
  <si>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</si>
  <si>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</si>
  <si>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</si>
  <si>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</si>
  <si>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</si>
  <si>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</si>
  <si>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</si>
  <si>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</si>
  <si>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</si>
  <si>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</si>
  <si>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</si>
  <si>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</si>
  <si>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</si>
  <si>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</si>
  <si>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</si>
  <si>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</si>
  <si>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</si>
  <si>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</si>
  <si>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</si>
  <si>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</si>
  <si>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</si>
  <si>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</si>
  <si>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</si>
  <si>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</si>
  <si>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</si>
  <si>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</si>
  <si>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</si>
  <si>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</si>
  <si>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</si>
  <si>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</si>
  <si>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</si>
  <si>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</si>
  <si>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</si>
  <si>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</si>
  <si>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</si>
  <si>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</si>
  <si>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</si>
  <si>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</si>
  <si>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</si>
  <si>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</si>
  <si>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</si>
  <si>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</si>
  <si>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</si>
  <si>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</si>
  <si>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</si>
  <si>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</si>
  <si>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</si>
  <si>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</si>
  <si>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</si>
  <si>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</si>
  <si>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</si>
  <si>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</si>
  <si>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</si>
  <si>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</si>
  <si>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</si>
  <si>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</si>
  <si>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</si>
  <si>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</si>
  <si>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</si>
  <si>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</si>
  <si>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</si>
  <si>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</si>
  <si>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</si>
  <si>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</si>
  <si>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</si>
  <si>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</si>
  <si>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</si>
  <si>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</si>
  <si>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</si>
  <si>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</si>
  <si>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</si>
  <si>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</si>
  <si>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</si>
  <si>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</si>
  <si>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</si>
  <si>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</si>
  <si>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</si>
  <si>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</si>
  <si>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</si>
  <si>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</si>
  <si>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</si>
  <si>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</si>
  <si>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</si>
  <si>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</si>
  <si>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</si>
  <si>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</si>
  <si>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</si>
  <si>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</si>
  <si>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</si>
  <si>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</si>
  <si>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</si>
  <si>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</si>
  <si>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</si>
  <si>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</si>
  <si>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</si>
  <si>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</si>
  <si>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</si>
  <si>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</si>
  <si>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</si>
  <si>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</si>
  <si>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</si>
  <si>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</si>
  <si>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</si>
  <si>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</si>
  <si>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</si>
  <si>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</si>
  <si>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</si>
  <si>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</si>
  <si>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</si>
  <si>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</si>
  <si>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</si>
  <si>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</si>
  <si>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</si>
  <si>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</si>
  <si>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</si>
  <si>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</si>
  <si>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</si>
  <si>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</si>
  <si>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</si>
  <si>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</si>
  <si>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</si>
  <si>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</si>
  <si>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</si>
  <si>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</si>
  <si>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</si>
  <si>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</si>
  <si>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</si>
  <si>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</si>
  <si>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</si>
  <si>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</si>
  <si>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</si>
  <si>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</si>
  <si>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</si>
  <si>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</si>
  <si>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</si>
  <si>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</si>
  <si>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</si>
  <si>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</si>
  <si>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</si>
  <si>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</si>
  <si>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</si>
  <si>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</si>
  <si>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</si>
  <si>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</si>
  <si>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</si>
  <si>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</si>
  <si>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</si>
  <si>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</si>
  <si>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</si>
  <si>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</si>
  <si>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</si>
  <si>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</si>
  <si>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</si>
  <si>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</si>
  <si>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</si>
  <si>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</si>
  <si>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</si>
  <si>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</si>
  <si>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</si>
  <si>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</si>
  <si>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</si>
  <si>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</si>
  <si>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</si>
  <si>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</si>
  <si>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</si>
  <si>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</si>
  <si>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</si>
  <si>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</si>
  <si>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</si>
  <si>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</si>
  <si>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</si>
  <si>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</si>
  <si>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</si>
  <si>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</si>
  <si>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</si>
  <si>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</si>
  <si>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</si>
  <si>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</si>
  <si>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</si>
  <si>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</si>
  <si>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</si>
  <si>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</si>
  <si>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</si>
  <si>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</si>
  <si>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</si>
  <si>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</si>
  <si>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</si>
  <si>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</si>
  <si>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</si>
  <si>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</si>
  <si>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</si>
  <si>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</si>
  <si>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</si>
  <si>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</si>
  <si>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</si>
  <si>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</si>
  <si>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</si>
  <si>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</si>
  <si>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</si>
  <si>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</si>
  <si>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</si>
  <si>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</si>
  <si>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</si>
  <si>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</si>
  <si>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</si>
  <si>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</si>
  <si>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</si>
  <si>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</si>
  <si>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</si>
  <si>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</si>
  <si>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</si>
  <si>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</si>
  <si>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</si>
  <si>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</si>
  <si>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</si>
  <si>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</si>
  <si>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</si>
  <si>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</si>
  <si>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</si>
  <si>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</si>
  <si>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</si>
  <si>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</si>
  <si>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</si>
  <si>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</si>
  <si>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</si>
  <si>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</si>
  <si>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</si>
  <si>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</si>
  <si>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</si>
  <si>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</si>
  <si>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</si>
  <si>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</si>
  <si>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</si>
  <si>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</si>
  <si>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</si>
  <si>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</si>
  <si>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</si>
  <si>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</si>
  <si>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</si>
  <si>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</si>
  <si>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</si>
  <si>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</si>
  <si>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</si>
  <si>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</si>
  <si>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</si>
  <si>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</si>
  <si>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</si>
  <si>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</si>
  <si>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</si>
  <si>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</si>
  <si>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</si>
  <si>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</si>
  <si>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</si>
  <si>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</si>
  <si>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</si>
  <si>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</si>
  <si>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</si>
  <si>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</si>
  <si>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</si>
  <si>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</si>
  <si>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</si>
  <si>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</si>
  <si>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</si>
  <si>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</si>
  <si>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</si>
  <si>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</si>
  <si>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</si>
  <si>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</si>
  <si>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</si>
  <si>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</si>
  <si>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</si>
  <si>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</si>
  <si>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</si>
  <si>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</si>
  <si>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</si>
  <si>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</si>
  <si>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</si>
  <si>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</si>
  <si>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</si>
  <si>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</si>
  <si>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</si>
  <si>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</si>
  <si>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</si>
  <si>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</si>
  <si>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</si>
  <si>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</si>
  <si>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</si>
  <si>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</si>
  <si>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</si>
  <si>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</si>
  <si>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</si>
  <si>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</si>
  <si>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</si>
  <si>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</si>
  <si>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</si>
  <si>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</si>
  <si>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</si>
  <si>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</si>
  <si>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</si>
  <si>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</si>
  <si>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</si>
  <si>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</si>
  <si>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</si>
  <si>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</si>
  <si>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</si>
  <si>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</si>
  <si>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</si>
  <si>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</si>
  <si>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</si>
  <si>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</si>
  <si>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</si>
  <si>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</si>
  <si>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</si>
  <si>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</si>
  <si>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</si>
  <si>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</si>
  <si>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</si>
  <si>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</si>
  <si>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</si>
  <si>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</si>
  <si>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</si>
  <si>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</si>
  <si>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</si>
  <si>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</si>
  <si>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</si>
  <si>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</si>
  <si>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</si>
  <si>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</si>
  <si>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</si>
  <si>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</si>
  <si>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</si>
  <si>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</si>
  <si>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</si>
  <si>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</si>
  <si>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</si>
  <si>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</si>
  <si>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</si>
  <si>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</si>
  <si>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</si>
  <si>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</si>
  <si>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</si>
  <si>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</si>
  <si>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</si>
  <si>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</si>
  <si>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</si>
  <si>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</si>
  <si>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</si>
  <si>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</si>
  <si>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</si>
  <si>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</si>
  <si>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</si>
  <si>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</si>
  <si>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</si>
  <si>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</si>
  <si>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</si>
  <si>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</si>
  <si>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</si>
  <si>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</si>
  <si>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</si>
  <si>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</si>
  <si>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</si>
  <si>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</si>
  <si>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</si>
  <si>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</si>
  <si>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</si>
  <si>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</si>
  <si>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</si>
  <si>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</si>
  <si>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</si>
  <si>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</si>
  <si>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</si>
  <si>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</si>
  <si>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</si>
  <si>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</si>
  <si>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</si>
  <si>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</si>
  <si>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</si>
  <si>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</si>
  <si>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</si>
  <si>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</si>
  <si>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</si>
  <si>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</si>
  <si>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</si>
  <si>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</si>
  <si>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</si>
  <si>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</si>
  <si>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</si>
  <si>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</si>
  <si>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</si>
  <si>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</si>
  <si>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</si>
  <si>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</si>
  <si>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</si>
  <si>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</si>
  <si>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</si>
  <si>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</si>
  <si>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</si>
  <si>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</si>
  <si>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</si>
  <si>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</si>
  <si>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</si>
  <si>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</si>
  <si>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</si>
  <si>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</si>
  <si>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</si>
  <si>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</si>
  <si>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</si>
  <si>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</si>
  <si>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</si>
  <si>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</si>
  <si>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</si>
  <si>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</si>
  <si>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</si>
  <si>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</si>
  <si>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</si>
  <si>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</si>
  <si>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</si>
  <si>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</si>
  <si>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</si>
  <si>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</si>
  <si>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</si>
  <si>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</si>
  <si>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</si>
  <si>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</si>
  <si>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</si>
  <si>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</si>
  <si>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</si>
  <si>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</si>
  <si>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</si>
  <si>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</si>
  <si>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</si>
  <si>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</si>
  <si>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</si>
  <si>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</si>
  <si>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</si>
  <si>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</si>
  <si>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</si>
  <si>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</si>
  <si>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</si>
  <si>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</si>
  <si>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</si>
  <si>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</si>
  <si>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</si>
  <si>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</si>
  <si>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</si>
  <si>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</si>
  <si>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</si>
  <si>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</si>
  <si>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</si>
  <si>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</si>
  <si>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</si>
  <si>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</si>
  <si>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</si>
  <si>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</si>
  <si>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</si>
  <si>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</si>
  <si>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</si>
  <si>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</si>
  <si>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</si>
  <si>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</si>
  <si>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</si>
  <si>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</si>
  <si>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</si>
  <si>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</si>
  <si>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</si>
  <si>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</si>
  <si>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</si>
  <si>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</si>
  <si>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</si>
  <si>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</si>
  <si>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</si>
  <si>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</si>
  <si>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</si>
  <si>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</si>
  <si>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</si>
  <si>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</si>
  <si>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</si>
  <si>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</si>
  <si>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</si>
  <si>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</si>
  <si>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</si>
  <si>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</si>
  <si>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</si>
  <si>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</si>
  <si>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</si>
  <si>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</si>
  <si>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</si>
  <si>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</si>
  <si>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</si>
  <si>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</si>
  <si>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</si>
  <si>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</si>
  <si>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</si>
  <si>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</si>
  <si>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</si>
  <si>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</si>
  <si>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</si>
  <si>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</si>
  <si>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</si>
  <si>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</si>
  <si>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</si>
  <si>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</si>
  <si>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</si>
  <si>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</si>
  <si>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</si>
  <si>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</si>
  <si>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</si>
  <si>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</si>
  <si>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</si>
  <si>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</si>
  <si>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</si>
  <si>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</si>
  <si>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</si>
  <si>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</si>
  <si>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</si>
  <si>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</si>
  <si>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</si>
  <si>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</si>
  <si>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</si>
  <si>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</si>
  <si>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</si>
  <si>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</si>
  <si>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</si>
  <si>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</si>
  <si>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</si>
  <si>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</si>
  <si>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</si>
  <si>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</si>
  <si>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</si>
  <si>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</si>
  <si>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</si>
  <si>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</si>
  <si>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</si>
  <si>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</si>
  <si>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</si>
  <si>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</si>
  <si>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</si>
  <si>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</si>
  <si>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</si>
  <si>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</si>
  <si>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</si>
  <si>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</si>
  <si>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</si>
  <si>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</si>
  <si>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</si>
  <si>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</si>
  <si>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</si>
  <si>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</si>
  <si>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</si>
  <si>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</si>
  <si>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</si>
  <si>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</si>
  <si>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</si>
  <si>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</si>
  <si>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</si>
  <si>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</si>
  <si>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</si>
  <si>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</si>
  <si>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</si>
  <si>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</si>
  <si>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</si>
  <si>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</si>
  <si>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</si>
  <si>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</si>
  <si>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</si>
  <si>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</si>
  <si>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</si>
  <si>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</si>
  <si>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</si>
  <si>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</si>
  <si>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</si>
  <si>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</si>
  <si>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</si>
  <si>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</si>
  <si>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</si>
  <si>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</si>
  <si>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</si>
  <si>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</si>
  <si>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</si>
  <si>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</si>
  <si>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</si>
  <si>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</si>
  <si>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</si>
  <si>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</si>
  <si>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</si>
  <si>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</si>
  <si>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</si>
  <si>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</si>
  <si>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</si>
  <si>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</si>
  <si>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</si>
  <si>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</si>
  <si>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</si>
  <si>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</si>
  <si>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</si>
  <si>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</si>
  <si>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</si>
  <si>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</si>
  <si>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</si>
  <si>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</si>
  <si>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</si>
  <si>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</si>
  <si>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</si>
  <si>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</si>
  <si>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</si>
  <si>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</si>
  <si>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</si>
  <si>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</si>
  <si>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</si>
  <si>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</si>
  <si>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</si>
  <si>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</si>
  <si>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</si>
  <si>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</si>
  <si>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</si>
  <si>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</si>
  <si>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</si>
  <si>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</si>
  <si>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</si>
  <si>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</si>
  <si>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</si>
  <si>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</si>
  <si>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</si>
  <si>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</si>
  <si>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</si>
  <si>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</si>
  <si>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</si>
  <si>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</si>
  <si>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</si>
  <si>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</si>
  <si>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</si>
  <si>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</si>
  <si>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</si>
  <si>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</si>
  <si>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</si>
  <si>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</si>
  <si>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</si>
  <si>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</si>
  <si>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</si>
  <si>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</si>
  <si>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</si>
  <si>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</si>
  <si>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</si>
  <si>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</si>
  <si>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</si>
  <si>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</si>
  <si>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</si>
  <si>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</si>
  <si>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</si>
  <si>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</si>
  <si>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</si>
  <si>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</si>
  <si>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</si>
  <si>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</si>
  <si>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</si>
  <si>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</si>
  <si>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</si>
  <si>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</si>
  <si>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</si>
  <si>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</si>
  <si>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</si>
  <si>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</si>
  <si>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</si>
  <si>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</si>
  <si>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</si>
  <si>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</si>
  <si>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</si>
  <si>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</si>
  <si>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</si>
  <si>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</si>
  <si>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</si>
  <si>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</si>
  <si>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</si>
  <si>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</si>
  <si>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</si>
  <si>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</si>
  <si>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</si>
  <si>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</si>
  <si>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</si>
  <si>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</si>
  <si>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</si>
  <si>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</si>
  <si>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</si>
  <si>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</si>
  <si>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</si>
  <si>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</si>
  <si>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</si>
  <si>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</si>
  <si>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</si>
  <si>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</si>
  <si>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</si>
  <si>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</si>
  <si>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</si>
  <si>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</si>
  <si>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</si>
  <si>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</si>
  <si>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</si>
  <si>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</si>
  <si>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</si>
  <si>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</si>
  <si>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</si>
  <si>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</si>
  <si>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</si>
  <si>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</si>
  <si>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</si>
  <si>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</si>
  <si>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</si>
  <si>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</si>
  <si>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</si>
  <si>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</si>
  <si>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</si>
  <si>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</si>
  <si>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</si>
  <si>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</si>
  <si>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</si>
  <si>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</si>
  <si>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</si>
  <si>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</si>
  <si>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</si>
  <si>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</si>
  <si>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</si>
  <si>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</si>
  <si>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</si>
  <si>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</si>
  <si>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</si>
  <si>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</si>
  <si>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</si>
  <si>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</si>
  <si>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</si>
  <si>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</si>
  <si>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</si>
  <si>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</si>
  <si>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</si>
  <si>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</si>
  <si>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</si>
  <si>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</si>
  <si>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</si>
  <si>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</si>
  <si>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</si>
  <si>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</si>
  <si>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</si>
  <si>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</si>
  <si>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</si>
  <si>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</si>
  <si>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</si>
  <si>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</si>
  <si>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</si>
  <si>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</si>
  <si>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</si>
  <si>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</si>
  <si>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</si>
  <si>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</si>
  <si>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</si>
  <si>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</si>
  <si>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</si>
  <si>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</si>
  <si>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</si>
  <si>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</si>
  <si>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</si>
  <si>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</si>
  <si>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</si>
  <si>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</si>
  <si>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</si>
  <si>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</si>
  <si>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</si>
  <si>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</si>
  <si>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</si>
  <si>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</si>
  <si>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</si>
  <si>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</si>
  <si>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</si>
  <si>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</si>
  <si>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</si>
  <si>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</si>
  <si>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</si>
  <si>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</si>
  <si>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</si>
  <si>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</si>
  <si>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</si>
  <si>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</si>
  <si>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</si>
  <si>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</si>
  <si>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</si>
  <si>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</si>
  <si>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</si>
  <si>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</si>
  <si>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</si>
  <si>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</si>
  <si>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</si>
  <si>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</si>
  <si>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</si>
  <si>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</si>
  <si>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</si>
  <si>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</si>
  <si>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</si>
  <si>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</si>
  <si>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</si>
  <si>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</si>
  <si>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</si>
  <si>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</si>
  <si>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</si>
  <si>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</si>
  <si>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</si>
  <si>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</si>
  <si>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</si>
  <si>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</si>
  <si>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</si>
  <si>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</si>
  <si>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</si>
  <si>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</si>
  <si>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</si>
  <si>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</si>
  <si>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</si>
  <si>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</si>
  <si>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</si>
  <si>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</si>
  <si>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</si>
  <si>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</si>
  <si>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</si>
  <si>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</si>
  <si>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</si>
  <si>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</si>
  <si>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</si>
  <si>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</si>
  <si>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</si>
  <si>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</si>
  <si>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</si>
  <si>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</si>
  <si>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</si>
  <si>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</si>
  <si>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</si>
  <si>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</si>
  <si>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</si>
  <si>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</si>
  <si>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</si>
  <si>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</si>
  <si>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</si>
  <si>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</si>
  <si>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</si>
  <si>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</si>
  <si>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</si>
  <si>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</si>
  <si>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</si>
  <si>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</si>
  <si>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</si>
  <si>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</si>
  <si>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</si>
  <si>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</si>
  <si>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</si>
  <si>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</si>
  <si>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</si>
  <si>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</si>
  <si>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</si>
  <si>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</si>
  <si>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</si>
  <si>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</si>
  <si>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</si>
  <si>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</si>
  <si>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</si>
  <si>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</si>
  <si>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</si>
  <si>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</si>
  <si>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</si>
  <si>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</si>
  <si>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</si>
  <si>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</si>
  <si>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</si>
  <si>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</si>
  <si>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</si>
  <si>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</si>
  <si>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</si>
  <si>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</si>
  <si>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</si>
  <si>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</si>
  <si>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</si>
  <si>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</si>
  <si>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</si>
  <si>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</si>
  <si>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</si>
  <si>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</si>
  <si>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</si>
  <si>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</si>
  <si>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</si>
  <si>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</si>
  <si>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</si>
  <si>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</si>
  <si>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</si>
  <si>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</si>
  <si>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</si>
  <si>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</si>
  <si>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</si>
  <si>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</si>
  <si>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</si>
  <si>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</si>
  <si>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</si>
  <si>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</si>
  <si>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</si>
  <si>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</si>
  <si>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</si>
  <si>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</si>
  <si>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</si>
  <si>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</si>
  <si>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</si>
  <si>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</si>
  <si>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</si>
  <si>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</si>
  <si>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</si>
  <si>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</si>
  <si>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</si>
  <si>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</si>
  <si>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</si>
  <si>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</si>
  <si>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</si>
  <si>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</si>
  <si>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</si>
  <si>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</si>
  <si>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</si>
  <si>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</si>
  <si>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</si>
  <si>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</si>
  <si>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</si>
  <si>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</si>
  <si>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</si>
  <si>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</si>
  <si>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</si>
  <si>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</si>
  <si>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</si>
  <si>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</si>
  <si>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</si>
  <si>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</si>
  <si>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</si>
  <si>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</si>
  <si>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</si>
  <si>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</si>
  <si>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</si>
  <si>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</si>
  <si>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</si>
  <si>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</si>
  <si>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</si>
  <si>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</si>
  <si>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</si>
  <si>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</si>
  <si>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</si>
  <si>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</si>
  <si>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</si>
  <si>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</si>
  <si>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</si>
  <si>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</si>
  <si>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</si>
  <si>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</si>
  <si>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</si>
  <si>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</si>
  <si>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</si>
  <si>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</si>
  <si>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</si>
  <si>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</si>
  <si>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</si>
  <si>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</si>
  <si>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</si>
  <si>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</si>
  <si>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</si>
  <si>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</si>
  <si>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</si>
  <si>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</si>
  <si>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</si>
  <si>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</si>
  <si>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</si>
  <si>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</si>
  <si>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</si>
  <si>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</si>
  <si>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</si>
  <si>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</si>
  <si>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</si>
  <si>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</si>
  <si>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</si>
  <si>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</si>
  <si>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</si>
  <si>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</si>
  <si>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</si>
  <si>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</si>
  <si>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</si>
  <si>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</si>
  <si>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</si>
  <si>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</si>
  <si>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</si>
  <si>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</si>
  <si>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</si>
  <si>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</si>
  <si>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</si>
  <si>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</si>
  <si>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</si>
  <si>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</si>
  <si>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</si>
  <si>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</si>
  <si>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</si>
  <si>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</si>
  <si>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</si>
  <si>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</si>
  <si>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</si>
  <si>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</si>
  <si>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</si>
  <si>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</si>
  <si>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</si>
  <si>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</si>
  <si>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</si>
  <si>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</si>
  <si>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</si>
  <si>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</si>
  <si>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</si>
  <si>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</si>
  <si>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</si>
  <si>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</si>
  <si>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</si>
  <si>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</si>
  <si>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</si>
  <si>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</si>
  <si>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</si>
  <si>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</si>
  <si>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</si>
  <si>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</si>
  <si>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</si>
  <si>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</si>
  <si>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</si>
  <si>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</si>
  <si>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</si>
  <si>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</si>
  <si>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</si>
  <si>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</si>
  <si>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</si>
  <si>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</si>
  <si>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</si>
  <si>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</si>
  <si>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</si>
  <si>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</si>
  <si>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</si>
  <si>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</si>
  <si>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</si>
  <si>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</si>
  <si>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</si>
  <si>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</si>
  <si>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</si>
  <si>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</si>
  <si>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</si>
  <si>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</si>
  <si>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</si>
  <si>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</si>
  <si>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</si>
  <si>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</si>
  <si>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</si>
  <si>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</si>
  <si>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</si>
  <si>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</si>
  <si>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</si>
  <si>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</si>
  <si>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</si>
  <si>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</si>
  <si>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</si>
  <si>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</si>
  <si>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</si>
  <si>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</si>
  <si>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</si>
  <si>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</si>
  <si>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</si>
  <si>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</si>
  <si>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</si>
  <si>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</si>
  <si>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</si>
  <si>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</si>
  <si>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</si>
  <si>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</si>
  <si>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</si>
  <si>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</si>
  <si>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</si>
  <si>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</si>
  <si>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</si>
  <si>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</si>
  <si>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</si>
  <si>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</si>
  <si>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</si>
  <si>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</si>
  <si>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</si>
  <si>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</si>
  <si>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</si>
  <si>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</si>
  <si>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</si>
  <si>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</si>
  <si>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</si>
  <si>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</si>
  <si>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</si>
  <si>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</si>
  <si>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</si>
  <si>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</si>
  <si>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</si>
  <si>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</si>
  <si>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</si>
  <si>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</si>
  <si>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</si>
  <si>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</si>
  <si>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</si>
  <si>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</si>
  <si>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</si>
  <si>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</si>
  <si>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</si>
  <si>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</si>
  <si>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</si>
  <si>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</si>
  <si>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</si>
  <si>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</si>
  <si>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</si>
  <si>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</si>
  <si>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</si>
  <si>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</si>
  <si>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</si>
  <si>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</si>
  <si>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</si>
  <si>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</si>
  <si>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</si>
  <si>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</si>
  <si>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</si>
  <si>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</si>
  <si>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</si>
  <si>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</si>
  <si>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</si>
  <si>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</si>
  <si>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</si>
  <si>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</si>
  <si>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</si>
  <si>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</si>
  <si>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</si>
  <si>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</si>
  <si>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</si>
  <si>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</si>
  <si>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</si>
  <si>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</si>
  <si>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</si>
  <si>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</si>
  <si>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</si>
  <si>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</si>
  <si>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</si>
  <si>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</si>
  <si>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</si>
  <si>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</si>
  <si>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</si>
  <si>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</si>
  <si>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</si>
  <si>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</si>
  <si>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</si>
  <si>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</si>
  <si>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</si>
  <si>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</si>
  <si>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</si>
  <si>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</si>
  <si>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</si>
  <si>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</si>
  <si>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</si>
  <si>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</si>
  <si>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</si>
  <si>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</si>
  <si>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</si>
  <si>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</si>
  <si>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</si>
  <si>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</si>
  <si>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</si>
  <si>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</si>
  <si>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</si>
  <si>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</si>
  <si>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</si>
  <si>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</si>
  <si>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</si>
  <si>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</si>
  <si>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</si>
  <si>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</si>
  <si>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</si>
  <si>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</si>
  <si>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</si>
  <si>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</si>
  <si>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</si>
  <si>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</si>
  <si>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</si>
  <si>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</si>
  <si>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</si>
  <si>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</si>
  <si>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</si>
  <si>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</si>
  <si>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</si>
  <si>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</si>
  <si>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</si>
  <si>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</si>
  <si>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</si>
  <si>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</si>
  <si>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</si>
  <si>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</si>
  <si>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</si>
  <si>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</si>
  <si>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</si>
  <si>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</si>
  <si>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</si>
  <si>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</si>
  <si>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</si>
  <si>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</si>
  <si>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</si>
  <si>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</si>
  <si>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</si>
  <si>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</si>
  <si>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</si>
  <si>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</si>
  <si>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</si>
  <si>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</si>
  <si>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</si>
  <si>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</si>
  <si>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</si>
  <si>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</si>
  <si>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</si>
  <si>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</si>
  <si>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</si>
  <si>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</si>
  <si>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</si>
  <si>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</si>
  <si>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</si>
  <si>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</si>
  <si>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</si>
  <si>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</si>
  <si>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</si>
  <si>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</si>
  <si>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</si>
  <si>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</si>
  <si>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</si>
  <si>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</si>
  <si>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</si>
  <si>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</si>
  <si>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</si>
  <si>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</si>
  <si>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</si>
  <si>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</si>
  <si>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</si>
  <si>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</si>
  <si>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</si>
  <si>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</si>
  <si>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</si>
  <si>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</si>
  <si>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</si>
  <si>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</si>
  <si>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</si>
  <si>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</si>
  <si>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</si>
  <si>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</si>
  <si>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</si>
  <si>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</si>
  <si>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</si>
  <si>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</si>
  <si>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</si>
  <si>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</si>
  <si>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</si>
  <si>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</si>
  <si>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</si>
  <si>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</si>
  <si>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</si>
  <si>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</si>
  <si>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</si>
  <si>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</si>
  <si>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</si>
  <si>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</si>
  <si>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</si>
  <si>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</si>
  <si>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</si>
  <si>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</si>
  <si>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</si>
  <si>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</si>
  <si>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</si>
  <si>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</si>
  <si>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</si>
  <si>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</si>
  <si>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</si>
  <si>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</si>
  <si>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</si>
  <si>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</si>
  <si>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</si>
  <si>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</si>
  <si>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</si>
  <si>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</si>
  <si>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</si>
  <si>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</si>
  <si>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</si>
  <si>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</si>
  <si>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</si>
  <si>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</si>
  <si>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</si>
  <si>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</si>
  <si>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</si>
  <si>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</si>
  <si>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</si>
  <si>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</si>
  <si>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</si>
  <si>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</si>
  <si>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</si>
  <si>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</si>
  <si>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</si>
  <si>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</si>
  <si>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</si>
  <si>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</si>
  <si>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</si>
  <si>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</si>
  <si>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</si>
  <si>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</si>
  <si>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</si>
  <si>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</si>
  <si>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</si>
  <si>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</si>
  <si>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</si>
  <si>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</si>
  <si>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</si>
  <si>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</si>
  <si>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</si>
  <si>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</si>
  <si>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</si>
  <si>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</si>
  <si>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</si>
  <si>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</si>
  <si>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</si>
  <si>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</si>
  <si>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</si>
  <si>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</si>
  <si>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</si>
  <si>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</si>
  <si>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</si>
  <si>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</si>
  <si>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</si>
  <si>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</si>
  <si>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</si>
  <si>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</si>
  <si>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</si>
  <si>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</si>
  <si>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</si>
  <si>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</si>
  <si>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</si>
  <si>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</si>
  <si>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</si>
  <si>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</si>
  <si>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</si>
  <si>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</si>
  <si>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</si>
  <si>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</si>
  <si>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</si>
  <si>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</si>
  <si>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</si>
  <si>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</si>
  <si>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</si>
  <si>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</si>
  <si>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</si>
  <si>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</si>
  <si>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</si>
  <si>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</si>
  <si>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</si>
  <si>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</si>
  <si>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</si>
  <si>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</si>
  <si>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</si>
  <si>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</si>
  <si>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</si>
  <si>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</si>
  <si>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</si>
  <si>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</si>
  <si>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</si>
  <si>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</si>
  <si>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</si>
  <si>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</si>
  <si>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</si>
  <si>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</si>
  <si>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</si>
  <si>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</si>
  <si>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</si>
  <si>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</si>
  <si>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</si>
  <si>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</si>
  <si>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</si>
  <si>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</si>
  <si>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</si>
  <si>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</si>
  <si>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</si>
  <si>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</si>
  <si>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</si>
  <si>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</si>
  <si>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</si>
  <si>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</si>
  <si>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</si>
  <si>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</si>
  <si>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</si>
  <si>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</si>
  <si>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</si>
  <si>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</si>
  <si>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</si>
  <si>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</si>
  <si>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</si>
  <si>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</si>
  <si>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</si>
  <si>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</si>
  <si>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</si>
  <si>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</si>
  <si>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</si>
  <si>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</si>
  <si>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</si>
  <si>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</si>
  <si>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</si>
  <si>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</si>
  <si>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</si>
  <si>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</si>
  <si>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</si>
  <si>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</si>
  <si>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</si>
  <si>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</si>
  <si>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</si>
  <si>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</si>
  <si>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</si>
  <si>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</si>
  <si>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</si>
  <si>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</si>
  <si>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</si>
  <si>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</si>
  <si>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</si>
  <si>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</si>
  <si>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</si>
  <si>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</si>
  <si>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</si>
  <si>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</si>
  <si>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</si>
  <si>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</si>
  <si>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</si>
  <si>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</si>
  <si>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</si>
  <si>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</si>
  <si>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</si>
  <si>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</si>
  <si>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</si>
  <si>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</si>
  <si>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</si>
  <si>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</si>
  <si>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</si>
  <si>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</si>
  <si>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</si>
  <si>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</si>
  <si>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</si>
  <si>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</si>
  <si>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</si>
  <si>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</si>
  <si>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</si>
  <si>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</si>
  <si>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</si>
  <si>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</si>
  <si>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</si>
  <si>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</si>
  <si>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</si>
  <si>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</si>
  <si>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</si>
  <si>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</si>
  <si>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</si>
  <si>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</si>
  <si>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</si>
  <si>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</si>
  <si>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</si>
  <si>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</si>
  <si>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</si>
  <si>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</si>
  <si>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</si>
  <si>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</si>
  <si>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</si>
  <si>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</si>
  <si>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</si>
  <si>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</si>
  <si>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</si>
  <si>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</si>
  <si>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</si>
  <si>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</si>
  <si>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</si>
  <si>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</si>
  <si>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</si>
  <si>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</si>
  <si>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</si>
  <si>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</si>
  <si>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</si>
  <si>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</si>
  <si>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</si>
  <si>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</si>
  <si>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</si>
  <si>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</si>
  <si>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</si>
  <si>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</si>
  <si>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</si>
  <si>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</si>
  <si>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</si>
  <si>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</si>
  <si>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</si>
  <si>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</si>
  <si>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</si>
  <si>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</si>
  <si>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</si>
  <si>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</si>
  <si>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</si>
  <si>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</si>
  <si>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</si>
  <si>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</si>
  <si>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</si>
  <si>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</si>
  <si>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</si>
  <si>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</si>
  <si>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</si>
  <si>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</si>
  <si>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</si>
  <si>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</si>
  <si>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</si>
  <si>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</si>
  <si>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</si>
  <si>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</si>
  <si>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</si>
  <si>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</si>
  <si>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</si>
  <si>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</si>
  <si>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</si>
  <si>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</si>
  <si>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</si>
  <si>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</si>
  <si>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</si>
  <si>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</si>
  <si>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</si>
  <si>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</si>
  <si>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</si>
  <si>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</si>
  <si>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</si>
  <si>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</si>
  <si>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</si>
  <si>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</si>
  <si>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</si>
  <si>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</si>
  <si>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</si>
  <si>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</si>
  <si>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</si>
  <si>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</si>
  <si>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</si>
  <si>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</si>
  <si>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</si>
  <si>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</si>
  <si>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</si>
  <si>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</si>
  <si>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</si>
  <si>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</si>
  <si>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</si>
  <si>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</si>
  <si>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</si>
  <si>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</si>
  <si>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</si>
  <si>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</si>
  <si>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</si>
  <si>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</si>
  <si>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</si>
  <si>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</si>
  <si>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</si>
  <si>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</si>
  <si>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</si>
  <si>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</si>
  <si>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</si>
  <si>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</si>
  <si>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</si>
  <si>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</si>
  <si>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</si>
  <si>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</si>
  <si>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</si>
  <si>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</si>
  <si>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</si>
  <si>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</si>
  <si>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</si>
  <si>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</si>
  <si>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</si>
  <si>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</si>
  <si>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</si>
  <si>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</si>
  <si>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</si>
  <si>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</si>
  <si>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</si>
  <si>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</si>
  <si>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</si>
  <si>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</si>
  <si>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</si>
  <si>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</si>
  <si>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</si>
  <si>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</si>
  <si>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</si>
  <si>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</si>
  <si>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</si>
  <si>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</si>
  <si>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</si>
  <si>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</si>
  <si>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</si>
  <si>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</si>
  <si>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</si>
  <si>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</si>
  <si>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</si>
  <si>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</si>
  <si>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</si>
  <si>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</si>
  <si>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</si>
  <si>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</si>
  <si>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</si>
  <si>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</si>
  <si>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</si>
  <si>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</si>
  <si>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</si>
  <si>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</si>
  <si>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</si>
  <si>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</si>
  <si>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</si>
  <si>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</si>
  <si>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</si>
  <si>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</si>
  <si>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</si>
  <si>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</si>
  <si>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</si>
  <si>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</si>
  <si>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</si>
  <si>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</si>
  <si>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</si>
  <si>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</si>
  <si>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</si>
  <si>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</si>
  <si>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</si>
  <si>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</si>
  <si>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</si>
  <si>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</si>
  <si>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</si>
  <si>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</si>
  <si>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</si>
  <si>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</si>
  <si>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</si>
  <si>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</si>
  <si>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</si>
  <si>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</si>
  <si>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</si>
  <si>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</si>
  <si>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</si>
  <si>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</si>
  <si>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</si>
  <si>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</si>
  <si>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</si>
  <si>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</si>
  <si>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</si>
  <si>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</si>
  <si>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</si>
  <si>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</si>
  <si>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</si>
  <si>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</si>
  <si>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</si>
  <si>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</si>
  <si>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</si>
  <si>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</si>
  <si>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</si>
  <si>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</si>
  <si>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</si>
  <si>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</si>
  <si>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</si>
  <si>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</si>
  <si>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</si>
  <si>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</si>
  <si>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</si>
  <si>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</si>
  <si>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</si>
  <si>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</si>
  <si>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</si>
  <si>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</si>
  <si>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</si>
  <si>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</si>
  <si>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</si>
  <si>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</si>
  <si>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</si>
  <si>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</si>
  <si>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</si>
  <si>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</si>
  <si>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</si>
  <si>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</si>
  <si>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</si>
  <si>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</si>
  <si>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</si>
  <si>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</si>
  <si>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</si>
  <si>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</si>
  <si>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</si>
  <si>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</si>
  <si>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</si>
  <si>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</si>
  <si>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</si>
  <si>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</si>
  <si>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</si>
  <si>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</si>
  <si>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</si>
  <si>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</si>
  <si>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</si>
  <si>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</si>
  <si>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</si>
  <si>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</si>
  <si>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</si>
  <si>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</si>
  <si>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</si>
  <si>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</si>
  <si>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</si>
  <si>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</si>
  <si>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</si>
  <si>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</si>
  <si>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</si>
  <si>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</si>
  <si>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</si>
  <si>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</si>
  <si>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</si>
  <si>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</si>
  <si>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</si>
  <si>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</si>
  <si>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</si>
  <si>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</si>
  <si>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</si>
  <si>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</si>
  <si>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</si>
  <si>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</si>
  <si>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</si>
  <si>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</si>
  <si>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</si>
  <si>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</si>
  <si>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</si>
  <si>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</si>
  <si>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</si>
  <si>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</si>
  <si>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</si>
  <si>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</si>
  <si>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</si>
  <si>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</si>
  <si>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</si>
  <si>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</si>
  <si>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</si>
  <si>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</si>
  <si>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</si>
  <si>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</si>
  <si>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</si>
  <si>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</si>
  <si>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</si>
  <si>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</si>
  <si>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</si>
  <si>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</si>
  <si>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</si>
  <si>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</si>
  <si>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</si>
  <si>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</si>
  <si>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</si>
  <si>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</si>
  <si>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</si>
  <si>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</si>
  <si>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</si>
  <si>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</si>
  <si>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</si>
  <si>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</si>
  <si>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</si>
  <si>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</si>
  <si>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</si>
  <si>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</si>
  <si>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</si>
  <si>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</si>
  <si>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</si>
  <si>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</si>
  <si>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</si>
  <si>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</si>
  <si>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</si>
  <si>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</si>
  <si>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</si>
  <si>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</si>
  <si>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</si>
  <si>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</si>
  <si>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</si>
  <si>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</si>
  <si>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</si>
  <si>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</si>
  <si>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</si>
  <si>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</si>
  <si>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</si>
  <si>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</si>
  <si>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</si>
  <si>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</si>
  <si>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</si>
  <si>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</si>
  <si>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</si>
  <si>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</si>
  <si>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</si>
  <si>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</si>
  <si>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</si>
  <si>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</si>
  <si>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</si>
  <si>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</si>
  <si>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</si>
  <si>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</si>
  <si>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</si>
  <si>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</si>
  <si>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</si>
  <si>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</si>
  <si>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</si>
  <si>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</si>
  <si>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</si>
  <si>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</si>
  <si>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</si>
  <si>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</si>
  <si>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</si>
  <si>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</si>
  <si>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</si>
  <si>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</si>
  <si>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</si>
  <si>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</si>
  <si>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</si>
  <si>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</si>
  <si>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</si>
  <si>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</si>
  <si>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</si>
  <si>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</si>
  <si>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</si>
  <si>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</si>
  <si>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</si>
  <si>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</si>
  <si>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</si>
  <si>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</si>
  <si>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</si>
  <si>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</si>
  <si>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</si>
  <si>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</si>
  <si>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</si>
  <si>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</si>
  <si>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</si>
  <si>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</si>
  <si>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</si>
  <si>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</si>
  <si>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</si>
  <si>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</si>
  <si>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</si>
  <si>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</si>
  <si>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</si>
  <si>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</si>
  <si>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</si>
  <si>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</si>
  <si>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</si>
  <si>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</si>
  <si>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</si>
  <si>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</si>
  <si>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</si>
  <si>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</si>
  <si>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</si>
  <si>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</si>
  <si>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</si>
  <si>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</si>
  <si>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</si>
  <si>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</si>
  <si>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</si>
  <si>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</si>
  <si>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</si>
  <si>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</si>
  <si>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</si>
  <si>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</si>
  <si>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</si>
  <si>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</si>
  <si>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</si>
  <si>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</si>
  <si>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</si>
  <si>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</si>
  <si>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</si>
  <si>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</si>
  <si>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</si>
  <si>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</si>
  <si>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</si>
  <si>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</si>
  <si>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</si>
  <si>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</si>
  <si>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</si>
  <si>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</si>
  <si>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</si>
  <si>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</si>
  <si>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</si>
  <si>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</si>
  <si>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</si>
  <si>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</si>
  <si>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</si>
  <si>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</si>
  <si>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</si>
  <si>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</si>
  <si>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</si>
  <si>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</si>
  <si>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</si>
  <si>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</si>
  <si>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</si>
  <si>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</si>
  <si>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</si>
  <si>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</si>
  <si>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</si>
  <si>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</si>
  <si>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</si>
  <si>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</si>
  <si>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</si>
  <si>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</si>
  <si>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</si>
  <si>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</si>
  <si>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</si>
  <si>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</si>
  <si>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</si>
  <si>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</si>
  <si>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</si>
  <si>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</si>
  <si>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</si>
  <si>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</si>
  <si>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</si>
  <si>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</si>
  <si>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</si>
  <si>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</si>
  <si>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</si>
  <si>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</si>
  <si>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</si>
  <si>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</si>
  <si>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</si>
  <si>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</si>
  <si>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</si>
  <si>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</si>
  <si>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</si>
  <si>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</si>
  <si>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</si>
  <si>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</si>
  <si>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</si>
  <si>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</si>
  <si>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</si>
  <si>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</si>
  <si>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</si>
  <si>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</si>
  <si>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</si>
  <si>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</si>
  <si>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</si>
  <si>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</si>
  <si>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</si>
  <si>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</si>
  <si>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</si>
  <si>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</si>
  <si>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</si>
  <si>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</si>
  <si>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</si>
  <si>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</si>
  <si>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</si>
  <si>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</si>
  <si>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</si>
  <si>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</si>
  <si>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</si>
  <si>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</si>
  <si>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</si>
  <si>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</si>
  <si>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</si>
  <si>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</si>
  <si>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</si>
  <si>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</si>
  <si>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</si>
  <si>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</si>
  <si>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</si>
  <si>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</si>
  <si>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</si>
  <si>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</si>
  <si>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</si>
  <si>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</si>
  <si>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</si>
  <si>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</si>
  <si>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</si>
  <si>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</si>
  <si>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</si>
  <si>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</si>
  <si>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</si>
  <si>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</si>
  <si>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</si>
  <si>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</si>
  <si>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</si>
  <si>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</si>
  <si>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</si>
  <si>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</si>
  <si>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</si>
  <si>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</si>
  <si>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</si>
  <si>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</si>
  <si>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</si>
  <si>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</si>
  <si>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</si>
  <si>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</si>
  <si>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</si>
  <si>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</si>
  <si>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</si>
  <si>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</si>
  <si>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</si>
  <si>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</si>
  <si>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</si>
  <si>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</si>
  <si>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</si>
  <si>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</si>
  <si>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</si>
  <si>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</si>
  <si>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</si>
  <si>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</si>
  <si>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</si>
  <si>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</si>
  <si>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</si>
  <si>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</si>
  <si>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</si>
  <si>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</si>
  <si>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</si>
  <si>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</si>
  <si>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</si>
  <si>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</si>
  <si>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</si>
  <si>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</si>
  <si>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</si>
  <si>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</si>
  <si>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</si>
  <si>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</si>
  <si>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</si>
  <si>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</si>
  <si>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</si>
  <si>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</si>
  <si>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</si>
  <si>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</si>
  <si>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</si>
  <si>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</si>
  <si>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</si>
  <si>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</si>
  <si>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</si>
  <si>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</si>
  <si>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</si>
  <si>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</si>
  <si>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</si>
  <si>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</si>
  <si>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</si>
  <si>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</si>
  <si>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</si>
  <si>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</si>
  <si>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</si>
  <si>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</si>
  <si>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</si>
  <si>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</si>
  <si>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</si>
  <si>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</si>
  <si>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</si>
  <si>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</si>
  <si>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</si>
  <si>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</si>
  <si>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</si>
  <si>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</si>
  <si>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</si>
  <si>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</si>
  <si>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</si>
  <si>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</si>
  <si>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</si>
  <si>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</si>
  <si>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</si>
  <si>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</si>
  <si>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</si>
  <si>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</si>
  <si>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</si>
  <si>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</si>
  <si>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</si>
  <si>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</si>
  <si>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</si>
  <si>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</si>
  <si>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</si>
  <si>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</si>
  <si>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</si>
  <si>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</si>
  <si>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</si>
  <si>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</si>
  <si>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</si>
  <si>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</si>
  <si>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</si>
  <si>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</si>
  <si>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</si>
  <si>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</si>
  <si>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</si>
  <si>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</si>
  <si>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</si>
  <si>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</si>
  <si>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</si>
  <si>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</si>
  <si>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</si>
  <si>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</si>
  <si>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</si>
  <si>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</si>
  <si>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</si>
  <si>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</si>
  <si>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</si>
  <si>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</si>
  <si>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</si>
  <si>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</si>
  <si>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</si>
  <si>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</si>
  <si>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</si>
  <si>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</si>
  <si>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</si>
  <si>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</si>
  <si>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</si>
  <si>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</si>
  <si>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</si>
  <si>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</si>
  <si>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</si>
  <si>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</si>
  <si>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</si>
  <si>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</si>
  <si>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</si>
  <si>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</si>
  <si>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</si>
  <si>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</si>
  <si>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</si>
  <si>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</si>
  <si>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</si>
  <si>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</si>
  <si>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</si>
  <si>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</si>
  <si>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</si>
  <si>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</si>
  <si>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</si>
  <si>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</si>
  <si>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</si>
  <si>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</si>
  <si>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</si>
  <si>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</si>
  <si>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</si>
  <si>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</si>
  <si>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</si>
  <si>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</si>
  <si>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</si>
  <si>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</si>
  <si>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</si>
  <si>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</si>
  <si>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</si>
  <si>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</si>
  <si>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</si>
  <si>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</si>
  <si>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</si>
  <si>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</si>
  <si>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</si>
  <si>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</si>
  <si>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</si>
  <si>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</si>
  <si>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</si>
  <si>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</si>
  <si>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</si>
  <si>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</si>
  <si>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</si>
  <si>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</si>
  <si>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</si>
  <si>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</si>
  <si>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</si>
  <si>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</si>
  <si>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</si>
  <si>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</si>
  <si>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</si>
  <si>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</si>
  <si>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</si>
  <si>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</si>
  <si>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</si>
  <si>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</si>
  <si>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</si>
  <si>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</si>
  <si>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</si>
  <si>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</si>
  <si>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</si>
  <si>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</si>
  <si>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</si>
  <si>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</si>
  <si>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</si>
  <si>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</si>
  <si>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</si>
  <si>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</si>
  <si>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</si>
  <si>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</si>
  <si>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</si>
  <si>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</si>
  <si>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</si>
  <si>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</si>
  <si>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</si>
  <si>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</si>
  <si>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</si>
  <si>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</si>
  <si>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</si>
  <si>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</si>
  <si>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</si>
  <si>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</si>
  <si>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</si>
  <si>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</si>
  <si>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</si>
  <si>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</si>
  <si>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</si>
  <si>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</si>
  <si>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</si>
  <si>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</si>
  <si>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</si>
  <si>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</si>
  <si>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</si>
  <si>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</si>
  <si>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</si>
  <si>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</si>
  <si>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</si>
  <si>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</si>
  <si>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</si>
  <si>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</si>
  <si>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</si>
  <si>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</si>
  <si>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</si>
  <si>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</si>
  <si>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</si>
  <si>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</si>
  <si>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</si>
  <si>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</si>
  <si>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</si>
  <si>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</si>
  <si>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</si>
  <si>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</si>
  <si>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</si>
  <si>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</si>
  <si>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</si>
  <si>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</si>
  <si>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</si>
  <si>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</si>
  <si>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</si>
  <si>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</si>
  <si>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</si>
  <si>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</si>
  <si>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</si>
  <si>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</si>
  <si>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</si>
  <si>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</si>
  <si>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</si>
  <si>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</si>
  <si>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</si>
  <si>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</si>
  <si>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</si>
  <si>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</si>
  <si>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</si>
  <si>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</si>
  <si>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</si>
  <si>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</si>
  <si>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</si>
  <si>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</si>
  <si>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</si>
  <si>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</si>
  <si>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</si>
  <si>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</si>
  <si>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</si>
  <si>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</si>
  <si>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</si>
  <si>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</si>
  <si>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</si>
  <si>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</si>
  <si>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</si>
  <si>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</si>
  <si>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</si>
  <si>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</si>
  <si>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</si>
  <si>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</si>
  <si>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</si>
  <si>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</si>
  <si>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</si>
  <si>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</si>
  <si>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</si>
  <si>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</si>
  <si>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</si>
  <si>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</si>
  <si>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</si>
  <si>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</si>
  <si>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</si>
  <si>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</si>
  <si>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</si>
  <si>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</si>
  <si>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</si>
  <si>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</si>
  <si>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</si>
  <si>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</si>
  <si>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</si>
  <si>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</si>
  <si>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</si>
  <si>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</si>
  <si>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</si>
  <si>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</si>
  <si>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</si>
  <si>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</si>
  <si>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</si>
  <si>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</si>
  <si>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</si>
  <si>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</si>
  <si>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</si>
  <si>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</si>
  <si>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</si>
  <si>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</si>
  <si>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</si>
  <si>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</si>
  <si>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</si>
  <si>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</si>
  <si>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</si>
  <si>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</si>
  <si>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</si>
  <si>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</si>
  <si>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</si>
  <si>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</si>
  <si>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</si>
  <si>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</si>
  <si>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</si>
  <si>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</si>
  <si>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</si>
  <si>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</si>
  <si>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</si>
  <si>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</si>
  <si>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</si>
  <si>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</si>
  <si>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</si>
  <si>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</si>
  <si>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</si>
  <si>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</si>
  <si>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</si>
  <si>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</si>
  <si>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</si>
  <si>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</si>
  <si>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</si>
  <si>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</si>
  <si>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</si>
  <si>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</si>
  <si>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</si>
  <si>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</si>
  <si>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</si>
  <si>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</si>
  <si>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</si>
  <si>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</si>
  <si>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</si>
  <si>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</si>
  <si>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</si>
  <si>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</si>
  <si>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</si>
  <si>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</si>
  <si>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</si>
  <si>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</si>
  <si>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</si>
  <si>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</si>
  <si>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</si>
  <si>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</si>
  <si>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</si>
  <si>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</si>
  <si>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</si>
  <si>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</si>
  <si>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</si>
  <si>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</si>
  <si>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</si>
  <si>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</si>
  <si>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</si>
  <si>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</si>
  <si>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</si>
  <si>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</si>
  <si>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</si>
  <si>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</si>
  <si>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</si>
  <si>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</si>
  <si>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</si>
  <si>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</si>
  <si>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</si>
  <si>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</si>
  <si>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</si>
  <si>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</si>
  <si>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</si>
  <si>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</si>
  <si>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</si>
  <si>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</si>
  <si>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</si>
  <si>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</si>
  <si>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</si>
  <si>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</si>
  <si>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</si>
  <si>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</si>
  <si>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</si>
  <si>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</si>
  <si>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</si>
  <si>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</si>
  <si>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</si>
  <si>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</si>
  <si>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</si>
  <si>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</si>
  <si>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</si>
  <si>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</si>
  <si>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</si>
  <si>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</si>
  <si>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</si>
  <si>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</si>
  <si>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</si>
  <si>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</si>
  <si>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</si>
  <si>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</si>
  <si>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</si>
  <si>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</si>
  <si>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</si>
  <si>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</si>
  <si>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</si>
  <si>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</si>
  <si>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</si>
  <si>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</si>
  <si>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</si>
  <si>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</si>
  <si>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</si>
  <si>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</si>
  <si>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</si>
  <si>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</si>
  <si>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</si>
  <si>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</si>
  <si>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</si>
  <si>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</si>
  <si>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</si>
  <si>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</si>
  <si>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</si>
  <si>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</si>
  <si>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</si>
  <si>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</si>
  <si>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</si>
  <si>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</si>
  <si>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</si>
  <si>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</si>
  <si>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</si>
  <si>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</si>
  <si>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</si>
  <si>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</si>
  <si>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</si>
  <si>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</si>
  <si>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</si>
  <si>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</si>
  <si>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</si>
  <si>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</si>
  <si>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</si>
  <si>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</si>
  <si>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</si>
  <si>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</si>
  <si>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</si>
  <si>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</si>
  <si>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</si>
  <si>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</si>
  <si>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</si>
  <si>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</si>
  <si>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</si>
  <si>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</si>
  <si>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</si>
  <si>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</si>
  <si>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</si>
  <si>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</si>
  <si>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</si>
  <si>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</si>
  <si>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</si>
  <si>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</si>
  <si>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</si>
  <si>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</si>
  <si>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</si>
  <si>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</si>
  <si>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</si>
  <si>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</si>
  <si>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</si>
  <si>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</si>
  <si>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</si>
  <si>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</si>
  <si>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</si>
  <si>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</si>
  <si>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</si>
  <si>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</si>
  <si>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</si>
  <si>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</si>
  <si>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</si>
  <si>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</si>
  <si>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</si>
  <si>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</si>
  <si>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</si>
  <si>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</si>
  <si>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</si>
  <si>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</si>
  <si>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</si>
  <si>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</si>
  <si>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</si>
  <si>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</si>
  <si>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</si>
  <si>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</si>
  <si>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</si>
  <si>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</si>
  <si>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</si>
  <si>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</si>
  <si>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</si>
  <si>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</si>
  <si>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</si>
  <si>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</si>
  <si>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</si>
  <si>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</si>
  <si>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</si>
  <si>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</si>
  <si>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</si>
  <si>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</si>
  <si>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</si>
  <si>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</si>
  <si>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</si>
  <si>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</si>
  <si>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</si>
  <si>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</si>
  <si>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</si>
  <si>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</si>
  <si>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</si>
  <si>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</si>
  <si>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</si>
  <si>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</si>
  <si>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</si>
  <si>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</si>
  <si>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</si>
  <si>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</si>
  <si>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</si>
  <si>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</si>
  <si>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</si>
  <si>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</si>
  <si>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</si>
  <si>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</si>
  <si>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</si>
  <si>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</si>
  <si>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</si>
  <si>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</si>
  <si>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</si>
  <si>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</si>
  <si>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</si>
  <si>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</si>
  <si>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</si>
  <si>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</si>
  <si>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</si>
  <si>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</si>
  <si>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</si>
  <si>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</si>
  <si>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</si>
  <si>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</si>
  <si>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</si>
  <si>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</si>
  <si>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</si>
  <si>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</si>
  <si>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</si>
  <si>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</si>
  <si>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</si>
  <si>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</si>
  <si>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</si>
  <si>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</si>
  <si>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</si>
  <si>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</si>
  <si>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</si>
  <si>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</si>
  <si>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</si>
  <si>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</si>
  <si>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</si>
  <si>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</si>
  <si>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</si>
  <si>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</si>
  <si>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</si>
  <si>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</si>
  <si>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</si>
  <si>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</si>
  <si>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</si>
  <si>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</si>
  <si>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</si>
  <si>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</si>
  <si>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</si>
  <si>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</si>
  <si>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</si>
  <si>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</si>
  <si>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</si>
  <si>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</si>
  <si>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</si>
  <si>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</si>
  <si>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</si>
  <si>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</si>
  <si>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</si>
  <si>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</si>
  <si>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</si>
  <si>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</si>
  <si>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</si>
  <si>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</si>
  <si>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</si>
  <si>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</si>
  <si>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</si>
  <si>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</si>
  <si>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</si>
  <si>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</si>
  <si>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</si>
  <si>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</si>
  <si>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</si>
  <si>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</si>
  <si>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</si>
  <si>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</si>
  <si>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</si>
  <si>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</si>
  <si>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</si>
  <si>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</si>
  <si>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</si>
  <si>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</si>
  <si>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</si>
  <si>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</si>
  <si>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</si>
  <si>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</si>
  <si>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</si>
  <si>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</si>
  <si>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</si>
  <si>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</si>
  <si>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</si>
  <si>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</si>
  <si>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</si>
  <si>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</si>
  <si>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</si>
  <si>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</si>
  <si>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</si>
  <si>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</si>
  <si>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</si>
  <si>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</si>
  <si>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</si>
  <si>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</si>
  <si>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</si>
  <si>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</si>
  <si>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</si>
  <si>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</si>
  <si>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</si>
  <si>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</si>
  <si>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</si>
  <si>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</si>
  <si>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</si>
  <si>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</si>
  <si>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</si>
  <si>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</si>
  <si>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</si>
  <si>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</si>
  <si>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</si>
  <si>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</si>
  <si>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</si>
  <si>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</si>
  <si>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</si>
  <si>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</si>
  <si>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</si>
  <si>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</si>
  <si>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</si>
  <si>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</si>
  <si>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</si>
  <si>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</si>
  <si>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</si>
  <si>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</si>
  <si>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</si>
  <si>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</si>
  <si>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</si>
  <si>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</si>
  <si>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</si>
  <si>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</si>
  <si>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</si>
  <si>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</si>
  <si>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</si>
  <si>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</si>
  <si>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</si>
  <si>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</si>
  <si>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</si>
  <si>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</si>
  <si>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</si>
  <si>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</si>
  <si>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</si>
  <si>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</si>
  <si>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</si>
  <si>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</si>
  <si>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</si>
  <si>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</si>
  <si>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</si>
  <si>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</si>
  <si>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</si>
  <si>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</si>
  <si>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</si>
  <si>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</si>
  <si>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</si>
  <si>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</si>
  <si>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</si>
  <si>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</si>
  <si>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</si>
  <si>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</si>
  <si>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</si>
  <si>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</si>
  <si>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</si>
  <si>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</si>
  <si>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</si>
  <si>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</si>
  <si>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</si>
  <si>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</si>
  <si>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</si>
  <si>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</si>
  <si>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</si>
  <si>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</si>
  <si>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</si>
  <si>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</si>
  <si>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</si>
  <si>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</si>
  <si>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</si>
  <si>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</si>
  <si>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</si>
  <si>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</si>
  <si>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</si>
  <si>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</si>
  <si>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</si>
  <si>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</si>
  <si>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</si>
  <si>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</si>
  <si>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</si>
  <si>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</si>
  <si>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</si>
  <si>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</si>
  <si>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</si>
  <si>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</si>
  <si>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</si>
  <si>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</si>
  <si>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</si>
  <si>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</si>
  <si>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</si>
  <si>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</si>
  <si>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</si>
  <si>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</si>
  <si>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</si>
  <si>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</si>
  <si>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</si>
  <si>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</si>
  <si>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</si>
  <si>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</si>
  <si>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</si>
  <si>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</si>
  <si>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</si>
  <si>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</si>
  <si>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</si>
  <si>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</si>
  <si>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</si>
  <si>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</si>
  <si>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</si>
  <si>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</si>
  <si>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</si>
  <si>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</si>
  <si>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</si>
  <si>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</si>
  <si>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</si>
  <si>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</si>
  <si>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</si>
  <si>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</si>
  <si>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</si>
  <si>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</si>
  <si>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</si>
  <si>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</si>
  <si>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</si>
  <si>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</si>
  <si>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</si>
  <si>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</si>
  <si>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</si>
  <si>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</si>
  <si>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</si>
  <si>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</si>
  <si>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</si>
  <si>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</si>
  <si>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</si>
  <si>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</si>
  <si>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</si>
  <si>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</si>
  <si>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</si>
  <si>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</si>
  <si>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</si>
  <si>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</si>
  <si>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</si>
  <si>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</si>
  <si>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</si>
  <si>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</si>
  <si>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</si>
  <si>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</si>
  <si>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</si>
  <si>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</si>
  <si>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</si>
  <si>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</si>
  <si>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</si>
  <si>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</si>
  <si>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</si>
  <si>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</si>
  <si>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</si>
  <si>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</si>
  <si>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</si>
  <si>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</si>
  <si>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</si>
  <si>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</si>
  <si>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</si>
  <si>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</si>
  <si>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</si>
  <si>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</si>
  <si>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</si>
  <si>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</si>
  <si>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</si>
  <si>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</si>
  <si>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</si>
  <si>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</si>
  <si>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</si>
  <si>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</si>
  <si>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</si>
  <si>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</si>
  <si>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</si>
  <si>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</si>
  <si>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</si>
  <si>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</si>
  <si>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</si>
  <si>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</si>
  <si>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</si>
  <si>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</si>
  <si>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</si>
  <si>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</si>
  <si>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</si>
  <si>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</si>
  <si>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</si>
  <si>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</si>
  <si>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</si>
  <si>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</si>
  <si>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</si>
  <si>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</si>
  <si>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</si>
  <si>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</si>
  <si>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</si>
  <si>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</si>
  <si>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</si>
  <si>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</si>
  <si>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</si>
  <si>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</si>
  <si>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</si>
  <si>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</si>
  <si>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</si>
  <si>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</si>
  <si>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</si>
  <si>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</si>
  <si>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</si>
  <si>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</si>
  <si>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</si>
  <si>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</si>
  <si>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</si>
  <si>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</si>
  <si>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</si>
  <si>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</si>
  <si>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</si>
  <si>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</si>
  <si>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</si>
  <si>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</si>
  <si>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</si>
  <si>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</si>
  <si>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</si>
  <si>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</si>
  <si>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</si>
  <si>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</si>
  <si>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</si>
  <si>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</si>
  <si>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</si>
  <si>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</si>
  <si>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</si>
  <si>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</si>
  <si>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</si>
  <si>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</si>
  <si>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</si>
  <si>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</si>
  <si>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</si>
  <si>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</si>
  <si>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</si>
  <si>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</si>
  <si>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</si>
  <si>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</si>
  <si>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</si>
  <si>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</si>
  <si>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</si>
  <si>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</si>
  <si>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</si>
  <si>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</si>
  <si>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</si>
  <si>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</si>
  <si>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</si>
  <si>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</si>
  <si>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</si>
  <si>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</si>
  <si>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</si>
  <si>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</si>
  <si>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</si>
  <si>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</si>
  <si>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</si>
  <si>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</si>
  <si>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</si>
  <si>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</si>
  <si>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</si>
  <si>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</si>
  <si>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</si>
  <si>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</si>
  <si>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</si>
  <si>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</si>
  <si>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</si>
  <si>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</si>
  <si>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</si>
  <si>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</si>
  <si>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</si>
  <si>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</si>
  <si>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</si>
  <si>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</si>
  <si>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</si>
  <si>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</si>
  <si>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</si>
  <si>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</si>
  <si>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</si>
  <si>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</si>
  <si>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</si>
  <si>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</si>
  <si>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</si>
  <si>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</si>
  <si>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</si>
  <si>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</si>
  <si>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</si>
  <si>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</si>
  <si>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</si>
  <si>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</si>
  <si>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</si>
  <si>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</si>
  <si>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</si>
  <si>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</si>
  <si>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</si>
  <si>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</si>
  <si>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</si>
  <si>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</si>
  <si>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</si>
  <si>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</si>
  <si>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</si>
  <si>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</si>
  <si>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</si>
  <si>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</si>
  <si>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</si>
  <si>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</si>
  <si>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</si>
  <si>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</si>
  <si>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</si>
  <si>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</si>
  <si>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</si>
  <si>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</si>
  <si>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</si>
  <si>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</si>
  <si>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</si>
  <si>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</si>
  <si>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</si>
  <si>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</si>
  <si>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</si>
  <si>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</si>
  <si>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</si>
  <si>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</si>
  <si>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</si>
  <si>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</si>
  <si>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</si>
  <si>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</si>
  <si>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</si>
  <si>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</si>
  <si>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</si>
  <si>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</si>
  <si>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</si>
  <si>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</si>
  <si>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</si>
  <si>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</si>
  <si>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</si>
  <si>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</si>
  <si>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</si>
  <si>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</si>
  <si>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</si>
  <si>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</si>
  <si>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</si>
  <si>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</si>
  <si>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</si>
  <si>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</si>
  <si>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</si>
  <si>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</si>
  <si>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</si>
  <si>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</si>
  <si>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</si>
  <si>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</si>
  <si>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</si>
  <si>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</si>
  <si>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</si>
  <si>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</si>
  <si>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</si>
  <si>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</si>
  <si>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</si>
  <si>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</si>
  <si>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</si>
  <si>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</si>
  <si>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</si>
  <si>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</si>
  <si>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</si>
  <si>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</si>
  <si>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</si>
  <si>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</si>
  <si>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</si>
  <si>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</si>
  <si>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</si>
  <si>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</si>
  <si>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</si>
  <si>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</si>
  <si>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</si>
  <si>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</si>
  <si>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</si>
  <si>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</si>
  <si>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</si>
  <si>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</si>
  <si>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</si>
  <si>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</si>
  <si>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</si>
  <si>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</si>
  <si>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</si>
  <si>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</si>
  <si>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</si>
  <si>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</si>
  <si>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</si>
  <si>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</si>
  <si>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</si>
  <si>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</si>
  <si>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</si>
  <si>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</si>
  <si>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</si>
  <si>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</si>
  <si>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</si>
  <si>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</si>
  <si>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</si>
  <si>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</si>
  <si>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</si>
  <si>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</si>
  <si>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</si>
  <si>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</si>
  <si>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</si>
  <si>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</si>
  <si>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</si>
  <si>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</si>
  <si>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</si>
  <si>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</si>
  <si>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</si>
  <si>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</si>
  <si>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</si>
  <si>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</si>
  <si>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</si>
  <si>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</si>
  <si>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</si>
  <si>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</si>
  <si>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</si>
  <si>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</si>
  <si>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</si>
  <si>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</si>
  <si>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</si>
  <si>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</si>
  <si>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</si>
  <si>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</si>
  <si>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</si>
  <si>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</si>
  <si>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</si>
  <si>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</si>
  <si>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</si>
  <si>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</si>
  <si>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</si>
  <si>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</si>
  <si>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</si>
  <si>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</si>
  <si>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</si>
  <si>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</si>
  <si>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</si>
  <si>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</si>
  <si>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</si>
  <si>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</si>
  <si>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</si>
  <si>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</si>
  <si>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</si>
  <si>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</si>
  <si>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</si>
  <si>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</si>
  <si>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</si>
  <si>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</si>
  <si>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</si>
  <si>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</si>
  <si>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</si>
  <si>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</si>
  <si>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</si>
  <si>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</si>
  <si>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</si>
  <si>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</si>
  <si>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</si>
  <si>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</si>
  <si>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</si>
  <si>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</si>
  <si>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</si>
  <si>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</si>
  <si>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</si>
  <si>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</si>
  <si>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</si>
  <si>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</si>
  <si>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</si>
  <si>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</si>
  <si>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</si>
  <si>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</si>
  <si>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</si>
  <si>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</si>
  <si>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</si>
  <si>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</si>
  <si>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</si>
  <si>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</si>
  <si>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</si>
  <si>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</si>
  <si>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</si>
  <si>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</si>
  <si>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</si>
  <si>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</si>
  <si>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</si>
  <si>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</si>
  <si>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</si>
  <si>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</si>
  <si>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</si>
  <si>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</si>
  <si>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</si>
  <si>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</si>
  <si>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</si>
  <si>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</si>
  <si>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</si>
  <si>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</si>
  <si>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</si>
  <si>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</si>
  <si>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</si>
  <si>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</si>
  <si>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</si>
  <si>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</si>
  <si>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</si>
  <si>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</si>
  <si>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</si>
  <si>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</si>
  <si>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</si>
  <si>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</si>
  <si>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</si>
  <si>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</si>
  <si>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</si>
  <si>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</si>
  <si>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</si>
  <si>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</si>
  <si>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</si>
  <si>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</si>
  <si>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</si>
  <si>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</si>
  <si>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</si>
  <si>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</si>
  <si>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</si>
  <si>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</si>
  <si>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</si>
  <si>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</si>
  <si>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</si>
  <si>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</si>
  <si>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</si>
  <si>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</si>
  <si>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</si>
  <si>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</si>
  <si>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</si>
  <si>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</si>
  <si>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</si>
  <si>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</si>
  <si>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</si>
  <si>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</si>
  <si>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</si>
  <si>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</si>
  <si>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</si>
  <si>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</si>
  <si>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</si>
  <si>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</si>
  <si>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</si>
  <si>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</si>
  <si>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</si>
  <si>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</si>
  <si>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</si>
  <si>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</si>
  <si>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</si>
  <si>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</si>
  <si>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</si>
  <si>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</si>
  <si>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</si>
  <si>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</si>
  <si>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</si>
  <si>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</si>
  <si>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</si>
  <si>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</si>
  <si>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</si>
  <si>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</si>
  <si>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</si>
  <si>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</si>
  <si>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</si>
  <si>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</si>
  <si>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</si>
  <si>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</si>
  <si>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</si>
  <si>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</si>
  <si>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</si>
  <si>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</si>
  <si>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</si>
  <si>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</si>
  <si>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</si>
  <si>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</si>
  <si>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</si>
  <si>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</si>
  <si>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</si>
  <si>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</si>
  <si>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</si>
  <si>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</si>
  <si>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</si>
  <si>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</si>
  <si>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</si>
  <si>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</si>
  <si>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</si>
  <si>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</si>
  <si>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</si>
  <si>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</si>
  <si>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</si>
  <si>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</si>
  <si>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</si>
  <si>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</si>
  <si>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</si>
  <si>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</si>
  <si>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</si>
  <si>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</si>
  <si>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</si>
  <si>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</si>
  <si>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</si>
  <si>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</si>
  <si>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</si>
  <si>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</si>
  <si>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</si>
  <si>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</si>
  <si>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</si>
  <si>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</si>
  <si>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</si>
  <si>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</si>
  <si>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</si>
  <si>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</si>
  <si>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</si>
  <si>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</si>
  <si>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</si>
  <si>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</si>
  <si>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</si>
  <si>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</si>
  <si>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</si>
  <si>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</si>
  <si>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</si>
  <si>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</si>
  <si>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</si>
  <si>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</si>
  <si>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</si>
  <si>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</si>
  <si>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</si>
  <si>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</si>
  <si>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</si>
  <si>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</si>
  <si>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</si>
  <si>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</si>
  <si>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</si>
  <si>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</si>
  <si>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</si>
  <si>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</si>
  <si>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</si>
  <si>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</si>
  <si>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</si>
  <si>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</si>
  <si>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</si>
  <si>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</si>
  <si>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</si>
  <si>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</si>
  <si>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</si>
  <si>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</si>
  <si>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</si>
  <si>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</si>
  <si>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</si>
  <si>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</si>
  <si>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</si>
  <si>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</si>
  <si>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</si>
  <si>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</si>
  <si>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</si>
  <si>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</si>
  <si>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</si>
  <si>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</si>
  <si>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</si>
  <si>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</si>
  <si>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</si>
  <si>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</si>
  <si>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</si>
  <si>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</si>
  <si>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</si>
  <si>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</si>
  <si>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</si>
  <si>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</si>
  <si>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</si>
  <si>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</si>
  <si>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</si>
  <si>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</si>
  <si>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</si>
  <si>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</si>
  <si>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</si>
  <si>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</si>
  <si>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</si>
  <si>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</si>
  <si>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</si>
  <si>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</si>
  <si>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</si>
  <si>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</si>
  <si>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</si>
  <si>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</si>
  <si>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</si>
  <si>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</si>
  <si>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</si>
  <si>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</si>
  <si>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</si>
  <si>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</si>
  <si>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</si>
  <si>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</si>
  <si>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</si>
  <si>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</si>
  <si>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</si>
  <si>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</si>
  <si>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</si>
  <si>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</si>
  <si>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</si>
  <si>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</si>
  <si>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</si>
  <si>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</si>
  <si>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</si>
  <si>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</si>
  <si>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</si>
  <si>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</si>
  <si>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</si>
  <si>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</si>
  <si>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</si>
  <si>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</si>
  <si>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</si>
  <si>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</si>
  <si>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</si>
  <si>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</si>
  <si>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</si>
  <si>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</si>
  <si>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</si>
  <si>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</si>
  <si>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</si>
  <si>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</si>
  <si>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</si>
  <si>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</si>
  <si>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</si>
  <si>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</si>
  <si>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</si>
  <si>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</si>
  <si>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</si>
  <si>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</si>
  <si>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</si>
  <si>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</si>
  <si>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</si>
  <si>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</si>
  <si>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</si>
  <si>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</si>
  <si>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</si>
  <si>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</si>
  <si>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</si>
  <si>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</si>
  <si>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</si>
  <si>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</si>
  <si>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</si>
  <si>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</si>
  <si>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</si>
  <si>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</si>
  <si>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</si>
  <si>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</si>
  <si>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</si>
  <si>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</si>
  <si>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</si>
  <si>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</si>
  <si>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</si>
  <si>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</si>
  <si>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</si>
  <si>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</si>
  <si>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</si>
  <si>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</si>
  <si>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</si>
  <si>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</si>
  <si>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</si>
  <si>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</si>
  <si>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</si>
  <si>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</si>
  <si>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</si>
  <si>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</si>
  <si>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</si>
  <si>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</si>
  <si>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</si>
  <si>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</si>
  <si>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</si>
  <si>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</si>
  <si>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</si>
  <si>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</si>
  <si>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</si>
  <si>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</si>
  <si>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</si>
  <si>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</si>
  <si>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</si>
  <si>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</si>
  <si>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</si>
  <si>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</si>
  <si>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</si>
  <si>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</si>
  <si>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</si>
  <si>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</si>
  <si>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</si>
  <si>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</si>
  <si>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</si>
  <si>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</si>
  <si>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</si>
  <si>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</si>
  <si>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</si>
  <si>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</si>
  <si>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</si>
  <si>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</si>
  <si>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</si>
  <si>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</si>
  <si>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</si>
  <si>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</si>
  <si>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</si>
  <si>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</si>
  <si>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</si>
  <si>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</si>
  <si>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</si>
  <si>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</si>
  <si>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</si>
  <si>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</si>
  <si>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</si>
  <si>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</si>
  <si>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</si>
  <si>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</si>
  <si>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</si>
  <si>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</si>
  <si>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</si>
  <si>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</si>
  <si>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</si>
  <si>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</si>
  <si>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</si>
  <si>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</si>
  <si>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</si>
  <si>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</si>
  <si>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</si>
  <si>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</si>
  <si>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</si>
  <si>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</si>
  <si>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</si>
  <si>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</si>
  <si>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</si>
  <si>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</si>
  <si>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</si>
  <si>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</si>
  <si>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</si>
  <si>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</si>
  <si>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</si>
  <si>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</si>
  <si>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</si>
  <si>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</si>
  <si>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</si>
  <si>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</si>
  <si>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</si>
  <si>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</si>
  <si>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</si>
  <si>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</si>
  <si>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</si>
  <si>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</si>
  <si>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</si>
  <si>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</si>
  <si>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</si>
  <si>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</si>
  <si>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</si>
  <si>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</si>
  <si>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</si>
  <si>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</si>
  <si>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</si>
  <si>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</si>
  <si>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</si>
  <si>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</si>
  <si>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</si>
  <si>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</si>
  <si>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</si>
  <si>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</si>
  <si>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</si>
  <si>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</si>
  <si>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</si>
  <si>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</si>
  <si>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</si>
  <si>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</si>
  <si>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</si>
  <si>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</si>
  <si>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</si>
  <si>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</si>
  <si>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</si>
  <si>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</si>
  <si>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</si>
  <si>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</si>
  <si>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</si>
  <si>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</si>
  <si>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</si>
  <si>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</si>
  <si>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</si>
  <si>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</si>
  <si>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</si>
  <si>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</si>
  <si>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</si>
  <si>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</si>
  <si>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</si>
  <si>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</si>
  <si>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</si>
  <si>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</si>
  <si>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</si>
  <si>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</si>
  <si>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</si>
  <si>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</si>
  <si>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</si>
  <si>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</si>
  <si>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</si>
  <si>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</si>
  <si>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</si>
  <si>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</si>
  <si>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</si>
  <si>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</si>
  <si>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</si>
  <si>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</si>
  <si>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</si>
  <si>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</si>
  <si>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</si>
  <si>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</si>
  <si>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</si>
  <si>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</si>
  <si>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</si>
  <si>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</si>
  <si>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</si>
  <si>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</si>
  <si>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</si>
  <si>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</si>
  <si>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</si>
  <si>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</si>
  <si>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</si>
  <si>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</si>
  <si>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</si>
  <si>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</si>
  <si>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</si>
  <si>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</si>
  <si>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</si>
  <si>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</si>
  <si>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</si>
  <si>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</si>
  <si>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</si>
  <si>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</si>
  <si>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</si>
  <si>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</si>
  <si>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</si>
  <si>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</si>
  <si>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</si>
  <si>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</si>
  <si>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</si>
  <si>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</si>
  <si>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</si>
  <si>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</si>
  <si>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</si>
  <si>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</si>
  <si>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</si>
  <si>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</si>
  <si>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</si>
  <si>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</si>
  <si>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</si>
  <si>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</si>
  <si>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</si>
  <si>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</si>
  <si>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</si>
  <si>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</si>
  <si>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</si>
  <si>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</si>
  <si>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</si>
  <si>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</si>
  <si>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</si>
  <si>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</si>
  <si>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</si>
  <si>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</si>
  <si>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</si>
  <si>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</si>
  <si>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</si>
  <si>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</si>
  <si>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</si>
  <si>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</si>
  <si>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</si>
  <si>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</si>
  <si>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</si>
  <si>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</si>
  <si>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</si>
  <si>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</si>
  <si>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</si>
  <si>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</si>
  <si>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</si>
  <si>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</si>
  <si>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</si>
  <si>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</si>
  <si>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</si>
  <si>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</si>
  <si>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</si>
  <si>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</si>
  <si>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</si>
  <si>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</si>
  <si>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</si>
  <si>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</si>
  <si>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</si>
  <si>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</si>
  <si>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</si>
  <si>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</si>
  <si>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</si>
  <si>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</si>
  <si>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</si>
  <si>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</si>
  <si>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</si>
  <si>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</si>
  <si>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</si>
  <si>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</si>
  <si>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</si>
  <si>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</si>
  <si>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</si>
  <si>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</si>
  <si>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</si>
  <si>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</si>
  <si>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</si>
  <si>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</si>
  <si>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</si>
  <si>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</si>
  <si>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</si>
  <si>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</si>
  <si>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</si>
  <si>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</si>
  <si>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</si>
  <si>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</si>
  <si>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</si>
  <si>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</si>
  <si>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</si>
  <si>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</si>
  <si>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</si>
  <si>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</si>
  <si>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</si>
  <si>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</si>
  <si>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</si>
  <si>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</si>
  <si>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</si>
  <si>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</si>
  <si>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</si>
  <si>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</si>
  <si>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</si>
  <si>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</si>
  <si>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</si>
  <si>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</si>
  <si>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</si>
  <si>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</si>
  <si>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</si>
  <si>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</si>
  <si>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</si>
  <si>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</si>
  <si>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</si>
  <si>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</si>
  <si>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</si>
  <si>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</si>
  <si>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</si>
  <si>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</si>
  <si>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</si>
  <si>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</si>
  <si>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</si>
  <si>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</si>
  <si>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</si>
  <si>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</si>
  <si>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</si>
  <si>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</si>
  <si>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</si>
  <si>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</si>
  <si>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</si>
  <si>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</si>
  <si>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</si>
  <si>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</si>
  <si>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</si>
  <si>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</si>
  <si>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</si>
  <si>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</si>
  <si>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</si>
  <si>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</si>
  <si>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</si>
  <si>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</si>
  <si>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</si>
  <si>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</si>
  <si>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</si>
  <si>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</si>
  <si>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</si>
  <si>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</si>
  <si>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</si>
  <si>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</si>
  <si>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</si>
  <si>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</si>
  <si>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</si>
  <si>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</si>
  <si>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</si>
  <si>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</si>
  <si>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</si>
  <si>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</si>
  <si>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</si>
  <si>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</si>
  <si>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</si>
  <si>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</si>
  <si>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</si>
  <si>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</si>
  <si>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</si>
  <si>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</si>
  <si>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</si>
  <si>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</si>
  <si>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</si>
  <si>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</si>
  <si>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</si>
  <si>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</si>
  <si>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</si>
  <si>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</si>
  <si>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</si>
  <si>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</si>
  <si>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</si>
  <si>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</si>
  <si>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</si>
  <si>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</si>
  <si>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</si>
  <si>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</si>
  <si>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</si>
  <si>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</si>
  <si>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</si>
  <si>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</si>
  <si>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</si>
  <si>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</si>
  <si>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</si>
  <si>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</si>
  <si>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</si>
  <si>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</si>
  <si>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</si>
  <si>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</si>
  <si>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</si>
  <si>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</si>
  <si>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</si>
  <si>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</si>
  <si>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</si>
  <si>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</si>
  <si>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</si>
  <si>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</si>
  <si>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</si>
  <si>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</si>
  <si>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</si>
  <si>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</si>
  <si>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</si>
  <si>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</si>
  <si>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</si>
  <si>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</si>
  <si>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</si>
  <si>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</si>
  <si>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</si>
  <si>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</si>
  <si>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</si>
  <si>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</si>
  <si>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</si>
  <si>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</si>
  <si>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</si>
  <si>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</si>
  <si>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</si>
  <si>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</si>
  <si>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</si>
  <si>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</si>
  <si>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</si>
  <si>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</si>
  <si>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</si>
  <si>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</si>
  <si>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</si>
  <si>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</si>
  <si>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</si>
  <si>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</si>
  <si>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</si>
  <si>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</si>
  <si>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</si>
  <si>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</si>
  <si>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</si>
  <si>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</si>
  <si>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</si>
  <si>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</si>
  <si>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</si>
  <si>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</si>
  <si>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</si>
  <si>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</si>
  <si>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</si>
  <si>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</si>
  <si>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</si>
  <si>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</si>
  <si>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</si>
  <si>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</si>
  <si>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</si>
  <si>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</si>
  <si>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</si>
  <si>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</si>
  <si>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</si>
  <si>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</si>
  <si>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</si>
  <si>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</si>
  <si>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</si>
  <si>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</si>
  <si>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</si>
  <si>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</si>
  <si>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</si>
  <si>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</si>
  <si>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</si>
  <si>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</si>
  <si>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</si>
  <si>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</si>
  <si>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</si>
  <si>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</si>
  <si>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</si>
  <si>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</si>
  <si>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</si>
  <si>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</si>
  <si>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</si>
  <si>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</si>
  <si>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</si>
  <si>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</si>
  <si>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</si>
  <si>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</si>
  <si>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</si>
  <si>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</si>
  <si>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</si>
  <si>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</si>
  <si>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</si>
  <si>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</si>
  <si>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</si>
  <si>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</si>
  <si>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</si>
  <si>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</si>
  <si>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</si>
  <si>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</si>
  <si>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</si>
  <si>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</si>
  <si>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</si>
  <si>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</si>
  <si>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</si>
  <si>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</si>
  <si>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</si>
  <si>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</si>
  <si>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</si>
  <si>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</si>
  <si>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</si>
  <si>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</si>
  <si>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</si>
  <si>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</si>
  <si>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</si>
  <si>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</si>
  <si>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</si>
  <si>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</si>
  <si>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</si>
  <si>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</si>
  <si>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</si>
  <si>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</si>
  <si>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</si>
  <si>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</si>
  <si>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</si>
  <si>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</si>
  <si>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</si>
  <si>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</si>
  <si>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</si>
  <si>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</si>
  <si>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</si>
  <si>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</si>
  <si>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</si>
  <si>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</si>
  <si>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</si>
  <si>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</si>
  <si>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</si>
  <si>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</si>
  <si>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</si>
  <si>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</si>
  <si>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</si>
  <si>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</si>
  <si>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</si>
  <si>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</si>
  <si>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</si>
  <si>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</si>
  <si>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</si>
  <si>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</si>
  <si>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</si>
  <si>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</si>
  <si>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</si>
  <si>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</si>
  <si>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</si>
  <si>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</si>
  <si>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</si>
  <si>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</si>
  <si>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</si>
  <si>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</si>
  <si>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</si>
  <si>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</si>
  <si>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</si>
  <si>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</si>
  <si>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</si>
  <si>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</si>
  <si>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</si>
  <si>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</si>
  <si>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</si>
  <si>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</si>
  <si>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</si>
  <si>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</si>
  <si>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</si>
  <si>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</si>
  <si>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</si>
  <si>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</si>
  <si>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</si>
  <si>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</si>
  <si>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</si>
  <si>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</si>
  <si>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</si>
  <si>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</si>
  <si>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</si>
  <si>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</si>
  <si>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</si>
  <si>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</si>
  <si>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</si>
  <si>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</si>
  <si>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</si>
  <si>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</si>
  <si>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</si>
  <si>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</si>
  <si>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</si>
  <si>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</si>
  <si>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</si>
  <si>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</si>
  <si>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</si>
  <si>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</si>
  <si>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</si>
  <si>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</si>
  <si>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</si>
  <si>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</si>
  <si>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</si>
  <si>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</si>
  <si>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</si>
  <si>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</si>
  <si>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</si>
  <si>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</si>
  <si>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</si>
  <si>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</si>
  <si>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</si>
  <si>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</si>
  <si>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</si>
  <si>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</si>
  <si>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</si>
  <si>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</si>
  <si>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</si>
  <si>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</si>
  <si>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</si>
  <si>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</si>
  <si>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</si>
  <si>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</si>
  <si>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</si>
  <si>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</si>
  <si>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</si>
  <si>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</si>
  <si>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</si>
  <si>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</si>
  <si>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</si>
  <si>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</si>
  <si>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</si>
  <si>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</si>
  <si>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</si>
  <si>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</si>
  <si>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</si>
  <si>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</si>
  <si>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</si>
  <si>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</si>
  <si>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</si>
  <si>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</si>
  <si>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</si>
  <si>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</si>
  <si>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</si>
  <si>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</si>
  <si>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</si>
  <si>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</si>
  <si>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</si>
  <si>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</si>
  <si>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</si>
  <si>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</si>
  <si>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</si>
  <si>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</si>
  <si>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</si>
  <si>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</si>
  <si>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</si>
  <si>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</si>
  <si>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</si>
  <si>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</si>
  <si>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</si>
  <si>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</si>
  <si>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</si>
  <si>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</si>
  <si>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</si>
  <si>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</si>
  <si>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</si>
  <si>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</si>
  <si>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</si>
  <si>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</si>
  <si>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</si>
  <si>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</si>
  <si>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</si>
  <si>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</si>
  <si>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</si>
  <si>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</si>
  <si>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</si>
  <si>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</si>
  <si>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</si>
  <si>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</si>
  <si>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</si>
  <si>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</si>
  <si>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</si>
  <si>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</si>
  <si>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</si>
  <si>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</si>
  <si>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</si>
  <si>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</si>
  <si>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</si>
  <si>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</si>
  <si>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</si>
  <si>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</si>
  <si>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</si>
  <si>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</si>
  <si>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</si>
  <si>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</si>
  <si>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</si>
  <si>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</si>
  <si>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</si>
  <si>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</si>
  <si>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</si>
  <si>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</si>
  <si>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</si>
  <si>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</si>
  <si>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</si>
  <si>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</si>
  <si>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</si>
  <si>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</si>
  <si>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</si>
  <si>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</si>
  <si>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</si>
  <si>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</si>
  <si>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</si>
  <si>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</si>
  <si>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</si>
  <si>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</si>
  <si>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</si>
  <si>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</si>
  <si>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</si>
  <si>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</si>
  <si>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</si>
  <si>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</si>
  <si>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</si>
  <si>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</si>
  <si>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</si>
  <si>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</si>
  <si>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</si>
  <si>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</si>
  <si>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</si>
  <si>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</si>
  <si>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</si>
  <si>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</si>
  <si>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</si>
  <si>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</si>
  <si>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</si>
  <si>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</si>
  <si>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</si>
  <si>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</si>
  <si>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</si>
  <si>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</si>
  <si>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</si>
  <si>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</si>
  <si>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</si>
  <si>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</si>
  <si>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</si>
  <si>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</si>
  <si>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</si>
  <si>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</si>
  <si>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</si>
  <si>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</si>
  <si>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</si>
  <si>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</si>
  <si>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</si>
  <si>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</si>
  <si>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</si>
  <si>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</si>
  <si>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</si>
  <si>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</si>
  <si>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</si>
  <si>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</si>
  <si>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</si>
  <si>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</si>
  <si>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</si>
  <si>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</si>
  <si>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</si>
  <si>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</si>
  <si>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</si>
  <si>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</si>
  <si>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</si>
  <si>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</si>
  <si>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</si>
  <si>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</si>
  <si>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</si>
  <si>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</si>
  <si>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</si>
  <si>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</si>
  <si>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</si>
  <si>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</si>
  <si>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</si>
  <si>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</si>
  <si>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</si>
  <si>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</si>
  <si>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</si>
  <si>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</si>
  <si>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</si>
  <si>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</si>
  <si>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</si>
  <si>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</si>
  <si>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</si>
  <si>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</si>
  <si>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</si>
  <si>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</si>
  <si>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</si>
  <si>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</si>
  <si>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</si>
  <si>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</si>
  <si>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</si>
  <si>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</si>
  <si>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</si>
  <si>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</si>
  <si>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</si>
  <si>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</si>
  <si>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</si>
  <si>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</si>
  <si>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</si>
  <si>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</si>
  <si>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</si>
  <si>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</si>
  <si>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</si>
  <si>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</si>
  <si>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</si>
  <si>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</si>
  <si>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</si>
  <si>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</si>
  <si>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</si>
  <si>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</si>
  <si>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</si>
  <si>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</si>
  <si>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</si>
  <si>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</si>
  <si>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</si>
  <si>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</si>
  <si>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</si>
  <si>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</si>
  <si>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</si>
  <si>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</si>
  <si>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</si>
  <si>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</si>
  <si>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</si>
  <si>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</si>
  <si>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</si>
  <si>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</si>
  <si>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</si>
  <si>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</si>
  <si>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</si>
  <si>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</si>
  <si>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</si>
  <si>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</si>
  <si>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</si>
  <si>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</si>
  <si>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</si>
  <si>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</si>
  <si>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</si>
  <si>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</si>
  <si>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</si>
  <si>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</si>
  <si>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</si>
  <si>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</si>
  <si>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</si>
  <si>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</si>
  <si>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</si>
  <si>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</si>
  <si>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</si>
  <si>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</si>
  <si>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</si>
  <si>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</si>
  <si>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</si>
  <si>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</si>
  <si>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</si>
  <si>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</si>
  <si>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</si>
  <si>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</si>
  <si>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</si>
  <si>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</si>
  <si>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</si>
  <si>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</si>
  <si>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</si>
  <si>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</si>
  <si>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</si>
  <si>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</si>
  <si>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</si>
  <si>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</si>
  <si>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</si>
  <si>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</si>
  <si>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</si>
  <si>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</si>
  <si>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</si>
  <si>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</si>
  <si>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</si>
  <si>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</si>
  <si>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</si>
  <si>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</si>
  <si>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</si>
  <si>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</si>
  <si>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</si>
  <si>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</si>
  <si>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</si>
  <si>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</si>
  <si>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</si>
  <si>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</si>
  <si>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</si>
  <si>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</si>
  <si>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</si>
  <si>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</si>
  <si>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</si>
  <si>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</si>
  <si>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</si>
  <si>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</si>
  <si>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</si>
  <si>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</si>
  <si>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</si>
  <si>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</si>
  <si>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</si>
  <si>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</si>
  <si>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</si>
  <si>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</si>
  <si>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</si>
  <si>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</si>
  <si>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</si>
  <si>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</si>
  <si>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</si>
  <si>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</si>
  <si>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</si>
  <si>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</si>
  <si>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</si>
  <si>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</si>
  <si>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</si>
  <si>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</si>
  <si>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</si>
  <si>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</si>
  <si>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</si>
  <si>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</si>
  <si>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</si>
  <si>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</si>
  <si>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</si>
  <si>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</si>
  <si>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</si>
  <si>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</si>
  <si>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</si>
  <si>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</si>
  <si>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</si>
  <si>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</si>
  <si>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</si>
  <si>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</si>
  <si>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</si>
  <si>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</si>
  <si>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</si>
  <si>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</si>
  <si>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</si>
  <si>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</si>
  <si>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</si>
  <si>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</si>
  <si>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</si>
  <si>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</si>
  <si>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</si>
  <si>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</si>
  <si>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</si>
  <si>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</si>
  <si>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</si>
  <si>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</si>
  <si>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</si>
  <si>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</si>
  <si>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</si>
  <si>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</si>
  <si>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</si>
  <si>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</si>
  <si>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</si>
  <si>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</si>
  <si>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</si>
  <si>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</si>
  <si>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</si>
  <si>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</si>
  <si>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</si>
  <si>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</si>
  <si>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</si>
  <si>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</si>
  <si>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</si>
  <si>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</si>
  <si>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</si>
  <si>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</si>
  <si>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</si>
  <si>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</si>
  <si>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</si>
  <si>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</si>
  <si>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</si>
  <si>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</si>
  <si>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</si>
  <si>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</si>
  <si>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</si>
  <si>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</si>
  <si>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</si>
  <si>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</si>
  <si>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</si>
  <si>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</si>
  <si>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</si>
  <si>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</si>
  <si>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</si>
  <si>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</si>
  <si>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</si>
  <si>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</si>
  <si>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</si>
  <si>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</si>
  <si>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</si>
  <si>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</si>
  <si>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</si>
  <si>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</si>
  <si>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</si>
  <si>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</si>
  <si>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</si>
  <si>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</si>
  <si>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</si>
  <si>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</si>
  <si>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</si>
  <si>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</si>
  <si>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</si>
  <si>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</si>
  <si>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</si>
  <si>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</si>
  <si>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</si>
  <si>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</si>
  <si>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</si>
  <si>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</si>
  <si>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</si>
  <si>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</si>
  <si>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</si>
  <si>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</si>
  <si>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</si>
  <si>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</si>
  <si>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</si>
  <si>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</si>
  <si>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</si>
  <si>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</si>
  <si>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</si>
  <si>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</si>
  <si>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</si>
  <si>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</si>
  <si>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</si>
  <si>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</si>
  <si>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</si>
  <si>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</si>
  <si>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</si>
  <si>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</si>
  <si>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</si>
  <si>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</si>
  <si>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</si>
  <si>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</si>
  <si>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</si>
  <si>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</si>
  <si>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</si>
  <si>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</si>
  <si>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</si>
  <si>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</si>
  <si>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</si>
  <si>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</si>
  <si>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</si>
  <si>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</si>
  <si>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</si>
  <si>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</si>
  <si>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</si>
  <si>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</si>
  <si>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</si>
  <si>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</si>
  <si>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</si>
  <si>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</si>
  <si>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</si>
  <si>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</si>
  <si>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</si>
  <si>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</si>
  <si>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</si>
  <si>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</si>
  <si>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</si>
  <si>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</si>
  <si>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</si>
  <si>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</si>
  <si>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</si>
  <si>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</si>
  <si>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</si>
  <si>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</si>
  <si>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</si>
  <si>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</si>
  <si>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</si>
  <si>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</si>
  <si>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</si>
  <si>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</si>
  <si>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</si>
  <si>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</si>
  <si>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</si>
  <si>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</si>
  <si>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</si>
  <si>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</si>
  <si>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</si>
  <si>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</si>
  <si>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</si>
  <si>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</si>
  <si>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</si>
  <si>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</si>
  <si>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</si>
  <si>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</si>
  <si>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</si>
  <si>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</si>
  <si>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</si>
  <si>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</si>
  <si>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</si>
  <si>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</si>
  <si>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</si>
  <si>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</si>
  <si>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</si>
  <si>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</si>
  <si>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</si>
  <si>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</si>
  <si>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</si>
  <si>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</si>
  <si>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</si>
  <si>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</si>
  <si>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</si>
  <si>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</si>
  <si>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</si>
  <si>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</si>
  <si>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</si>
  <si>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</si>
  <si>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</si>
  <si>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</si>
  <si>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</si>
  <si>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</si>
  <si>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</si>
  <si>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</si>
  <si>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</si>
  <si>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</si>
  <si>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</si>
  <si>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</si>
  <si>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</si>
  <si>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</si>
  <si>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</si>
  <si>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</si>
  <si>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</si>
  <si>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</si>
  <si>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</si>
  <si>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</si>
  <si>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</si>
  <si>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</si>
  <si>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</si>
  <si>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</si>
  <si>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</si>
  <si>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</si>
  <si>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</si>
  <si>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</si>
  <si>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</si>
  <si>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</si>
  <si>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</si>
  <si>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</si>
  <si>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</si>
  <si>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</si>
  <si>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</si>
  <si>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</si>
  <si>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</si>
  <si>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</si>
  <si>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</si>
  <si>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</si>
  <si>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</si>
  <si>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</si>
  <si>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</si>
  <si>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</si>
  <si>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</si>
  <si>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</si>
  <si>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</si>
  <si>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</si>
  <si>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</si>
  <si>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</si>
  <si>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</si>
  <si>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</si>
  <si>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</si>
  <si>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</si>
  <si>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</si>
  <si>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</si>
  <si>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</si>
  <si>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</si>
  <si>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</si>
  <si>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</si>
  <si>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</si>
  <si>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</si>
  <si>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</si>
  <si>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</si>
  <si>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</si>
  <si>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</si>
  <si>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</si>
  <si>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</si>
  <si>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</si>
  <si>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</si>
  <si>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</si>
  <si>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</si>
  <si>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</si>
  <si>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</si>
  <si>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</si>
  <si>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</si>
  <si>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</si>
  <si>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</si>
  <si>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</si>
  <si>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</si>
  <si>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</si>
  <si>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</si>
  <si>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</si>
  <si>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</si>
  <si>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</si>
  <si>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</si>
  <si>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</si>
  <si>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</si>
  <si>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</si>
  <si>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</si>
  <si>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</si>
  <si>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</si>
  <si>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</si>
  <si>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</si>
  <si>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</si>
  <si>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</si>
  <si>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</si>
  <si>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</si>
  <si>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</si>
  <si>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</si>
  <si>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</si>
  <si>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</si>
  <si>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</si>
  <si>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</si>
  <si>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</si>
  <si>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</si>
  <si>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</si>
  <si>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</si>
  <si>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</si>
  <si>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</si>
  <si>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</si>
  <si>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</si>
  <si>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</si>
  <si>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</si>
  <si>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</si>
  <si>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</si>
  <si>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</si>
  <si>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</si>
  <si>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</si>
  <si>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</si>
  <si>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</si>
  <si>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</si>
  <si>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</si>
  <si>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</si>
  <si>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</si>
  <si>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</si>
  <si>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</si>
  <si>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</si>
  <si>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</si>
  <si>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</si>
  <si>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</si>
  <si>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</si>
  <si>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</si>
  <si>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</si>
  <si>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</si>
  <si>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</si>
  <si>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</si>
  <si>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</si>
  <si>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</si>
  <si>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</si>
  <si>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</si>
  <si>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</si>
  <si>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</si>
  <si>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</si>
  <si>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</si>
  <si>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</si>
  <si>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</si>
  <si>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</si>
  <si>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</si>
  <si>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</si>
  <si>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</si>
  <si>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</si>
  <si>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</si>
  <si>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</si>
  <si>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</si>
  <si>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</si>
  <si>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</si>
  <si>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</si>
  <si>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</si>
  <si>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</si>
  <si>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</si>
  <si>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</si>
  <si>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</si>
  <si>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</si>
  <si>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</si>
  <si>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</si>
  <si>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</si>
  <si>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</si>
  <si>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</si>
  <si>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</si>
  <si>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</si>
  <si>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</si>
  <si>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</si>
  <si>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</si>
  <si>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</si>
  <si>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</si>
  <si>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</si>
  <si>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</si>
  <si>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</si>
  <si>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</si>
  <si>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</si>
  <si>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</si>
  <si>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</si>
  <si>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</si>
  <si>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</si>
  <si>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</si>
  <si>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</si>
  <si>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</si>
  <si>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</si>
  <si>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</si>
  <si>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</si>
  <si>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</si>
  <si>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</si>
  <si>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</si>
  <si>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</si>
  <si>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</si>
  <si>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</si>
  <si>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</si>
  <si>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</si>
  <si>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</si>
  <si>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</si>
  <si>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</si>
  <si>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</si>
  <si>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</si>
  <si>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</si>
  <si>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</si>
  <si>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</si>
  <si>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</si>
  <si>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</si>
  <si>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</si>
  <si>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</si>
  <si>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</si>
  <si>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</si>
  <si>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</si>
  <si>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</si>
  <si>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</si>
  <si>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</si>
  <si>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</si>
  <si>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</si>
  <si>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</si>
  <si>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</si>
  <si>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</si>
  <si>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</si>
  <si>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</si>
  <si>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</si>
  <si>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</si>
  <si>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</si>
  <si>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</si>
  <si>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</si>
  <si>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</si>
  <si>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</si>
  <si>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</si>
  <si>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</si>
  <si>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</si>
  <si>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</si>
  <si>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</si>
  <si>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</si>
  <si>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</si>
  <si>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</si>
  <si>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</si>
  <si>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</si>
  <si>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</si>
  <si>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</si>
  <si>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</si>
  <si>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</si>
  <si>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</si>
  <si>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</si>
  <si>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</si>
  <si>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</si>
  <si>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</si>
  <si>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</si>
  <si>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</si>
  <si>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</si>
  <si>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</si>
  <si>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</si>
  <si>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</si>
  <si>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</si>
  <si>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</si>
  <si>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</si>
  <si>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</si>
  <si>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</si>
  <si>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</si>
  <si>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</si>
  <si>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</si>
  <si>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</si>
  <si>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</si>
  <si>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</si>
  <si>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</si>
  <si>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</si>
  <si>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</si>
  <si>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</si>
  <si>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</si>
  <si>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</si>
  <si>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</si>
  <si>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</si>
  <si>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</si>
  <si>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</si>
  <si>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</si>
  <si>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</si>
  <si>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</si>
  <si>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</si>
  <si>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</si>
  <si>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</si>
  <si>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</si>
  <si>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</si>
  <si>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</si>
  <si>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</si>
  <si>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</si>
  <si>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</si>
  <si>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</si>
  <si>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</si>
  <si>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</si>
  <si>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</si>
  <si>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</si>
  <si>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</si>
  <si>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</si>
  <si>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</si>
  <si>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</si>
  <si>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</si>
  <si>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</si>
  <si>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</si>
  <si>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</si>
  <si>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</si>
  <si>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</si>
  <si>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</si>
  <si>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</si>
  <si>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</si>
  <si>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</si>
  <si>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</si>
  <si>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</si>
  <si>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</si>
  <si>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</si>
  <si>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</si>
  <si>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</si>
  <si>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</si>
  <si>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</si>
  <si>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</si>
  <si>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</si>
  <si>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</si>
  <si>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</si>
  <si>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</si>
  <si>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</si>
  <si>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</si>
  <si>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</si>
  <si>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</si>
  <si>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</si>
  <si>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</si>
  <si>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</si>
  <si>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</si>
  <si>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</si>
  <si>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</si>
  <si>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</si>
  <si>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</si>
  <si>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</si>
  <si>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</si>
  <si>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</si>
  <si>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</si>
  <si>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</si>
  <si>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</si>
  <si>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</si>
  <si>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</si>
  <si>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</si>
  <si>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</si>
  <si>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</si>
  <si>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</si>
  <si>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</si>
  <si>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</si>
  <si>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</si>
  <si>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</si>
  <si>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</si>
  <si>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</si>
  <si>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</si>
  <si>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</si>
  <si>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</si>
  <si>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</si>
  <si>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</si>
  <si>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</si>
  <si>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</si>
  <si>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</si>
  <si>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</si>
  <si>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</si>
  <si>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</si>
  <si>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</si>
  <si>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</si>
  <si>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</si>
  <si>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</si>
  <si>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</si>
  <si>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</si>
  <si>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</si>
  <si>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</si>
  <si>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</si>
  <si>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</si>
  <si>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</si>
  <si>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</si>
  <si>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</si>
  <si>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</si>
  <si>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</si>
  <si>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</si>
  <si>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</si>
  <si>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</si>
  <si>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</si>
  <si>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</si>
  <si>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</si>
  <si>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</si>
  <si>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</si>
  <si>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</si>
  <si>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</si>
  <si>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</si>
  <si>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</si>
  <si>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</si>
  <si>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</si>
  <si>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</si>
  <si>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</si>
  <si>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</si>
  <si>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</si>
  <si>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</si>
  <si>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</si>
  <si>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</si>
  <si>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</si>
  <si>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</si>
  <si>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</si>
  <si>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</si>
  <si>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</si>
  <si>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</si>
  <si>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</si>
  <si>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</si>
  <si>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</si>
  <si>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</si>
  <si>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</si>
  <si>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</si>
  <si>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</si>
  <si>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</si>
  <si>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</si>
  <si>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</si>
  <si>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</si>
  <si>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</si>
  <si>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</si>
  <si>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</si>
  <si>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</si>
  <si>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</si>
  <si>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</si>
  <si>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</si>
  <si>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</si>
  <si>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</si>
  <si>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</si>
  <si>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</si>
  <si>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</si>
  <si>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</si>
  <si>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</si>
  <si>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</si>
  <si>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</si>
  <si>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</si>
  <si>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</si>
  <si>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</si>
  <si>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</si>
  <si>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</si>
  <si>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</si>
  <si>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</si>
  <si>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</si>
  <si>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</si>
  <si>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</si>
  <si>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</si>
  <si>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</si>
  <si>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</si>
  <si>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</si>
  <si>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</si>
  <si>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</si>
  <si>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</si>
  <si>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</si>
  <si>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</si>
  <si>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</si>
  <si>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</si>
  <si>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</si>
  <si>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</si>
  <si>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</si>
  <si>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</si>
  <si>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</si>
  <si>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</si>
  <si>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</si>
  <si>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</si>
  <si>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</si>
  <si>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</si>
  <si>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</si>
  <si>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</si>
  <si>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</si>
  <si>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</si>
  <si>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</si>
  <si>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</si>
  <si>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</si>
  <si>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</si>
  <si>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</si>
  <si>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</si>
  <si>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</si>
  <si>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</si>
  <si>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</si>
  <si>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</si>
  <si>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</si>
  <si>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</si>
  <si>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</si>
  <si>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</si>
  <si>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</si>
  <si>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</si>
  <si>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</si>
  <si>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</si>
  <si>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</si>
  <si>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</si>
  <si>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</si>
  <si>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</si>
  <si>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</si>
  <si>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</si>
  <si>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</si>
  <si>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</si>
  <si>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</si>
  <si>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</si>
  <si>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</si>
  <si>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</si>
  <si>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</si>
  <si>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</si>
  <si>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</si>
  <si>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</si>
  <si>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</si>
  <si>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</si>
  <si>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</si>
  <si>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</si>
  <si>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</si>
  <si>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</si>
  <si>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</si>
  <si>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</si>
  <si>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</si>
  <si>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</si>
  <si>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</si>
  <si>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</si>
  <si>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</si>
  <si>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</si>
  <si>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</si>
  <si>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</si>
  <si>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</si>
  <si>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</si>
  <si>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</si>
  <si>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</si>
  <si>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</si>
  <si>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</si>
  <si>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</si>
  <si>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</si>
  <si>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</si>
  <si>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</si>
  <si>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</si>
  <si>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</si>
  <si>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</si>
  <si>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</si>
  <si>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</si>
  <si>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</si>
  <si>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</si>
  <si>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</si>
  <si>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</si>
  <si>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</si>
  <si>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</si>
  <si>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</si>
  <si>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</si>
  <si>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</si>
  <si>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</si>
  <si>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</si>
  <si>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</si>
  <si>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</si>
  <si>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</si>
  <si>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</si>
  <si>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</si>
  <si>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</si>
  <si>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</si>
  <si>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</si>
  <si>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</si>
  <si>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</si>
  <si>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</si>
  <si>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</si>
  <si>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</si>
  <si>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</si>
  <si>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</si>
  <si>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</si>
  <si>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</si>
  <si>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</si>
  <si>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</si>
  <si>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</si>
  <si>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</si>
  <si>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</si>
  <si>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</si>
  <si>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</si>
  <si>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</si>
  <si>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</si>
  <si>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</si>
  <si>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</si>
  <si>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</si>
  <si>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</si>
  <si>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</si>
  <si>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</si>
  <si>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</si>
  <si>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</si>
  <si>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</si>
  <si>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</si>
  <si>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</si>
  <si>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</si>
  <si>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</si>
  <si>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</si>
  <si>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</si>
  <si>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</si>
  <si>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</si>
  <si>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</si>
  <si>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</si>
  <si>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</si>
  <si>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</si>
  <si>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</si>
  <si>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</si>
  <si>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</si>
  <si>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</si>
  <si>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</si>
  <si>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</si>
  <si>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</si>
  <si>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</si>
  <si>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</si>
  <si>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</si>
  <si>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</si>
  <si>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</si>
  <si>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</si>
  <si>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</si>
  <si>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</si>
  <si>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</si>
  <si>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</si>
  <si>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</si>
  <si>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</si>
  <si>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</si>
  <si>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</si>
  <si>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</si>
  <si>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</si>
  <si>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</si>
  <si>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</si>
  <si>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</si>
  <si>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</si>
  <si>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</si>
  <si>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</si>
  <si>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</si>
  <si>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</si>
  <si>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</si>
  <si>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</si>
  <si>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</si>
  <si>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</si>
  <si>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</si>
  <si>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</si>
  <si>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</si>
  <si>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</si>
  <si>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</si>
  <si>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</si>
  <si>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</si>
  <si>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</si>
  <si>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</si>
  <si>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</si>
  <si>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</si>
  <si>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</si>
  <si>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</si>
  <si>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</si>
  <si>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</si>
  <si>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</si>
  <si>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</si>
  <si>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</si>
  <si>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</si>
  <si>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</si>
  <si>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</si>
  <si>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</si>
  <si>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</si>
  <si>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</si>
  <si>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</si>
  <si>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</si>
  <si>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</si>
  <si>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</si>
  <si>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</si>
  <si>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</si>
  <si>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</si>
  <si>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</si>
  <si>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</si>
  <si>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</si>
  <si>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</si>
  <si>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</si>
  <si>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</si>
  <si>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</si>
  <si>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</si>
  <si>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</si>
  <si>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</si>
  <si>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</si>
  <si>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</si>
  <si>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</si>
  <si>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</si>
  <si>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</si>
  <si>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</si>
  <si>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</si>
  <si>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</si>
  <si>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</si>
  <si>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</si>
  <si>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</si>
  <si>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</si>
  <si>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</si>
  <si>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</si>
  <si>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</si>
  <si>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</si>
  <si>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</si>
  <si>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</si>
  <si>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</si>
  <si>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</si>
  <si>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</si>
  <si>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</si>
  <si>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</si>
  <si>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</si>
  <si>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</si>
  <si>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</si>
  <si>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</si>
  <si>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</si>
  <si>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</si>
  <si>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</si>
  <si>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</si>
  <si>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</si>
  <si>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</si>
  <si>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</si>
  <si>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</si>
  <si>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</si>
  <si>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</si>
  <si>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</si>
  <si>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</si>
  <si>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</si>
  <si>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</si>
  <si>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</si>
  <si>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</si>
  <si>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</si>
  <si>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</si>
  <si>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</si>
  <si>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</si>
  <si>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</si>
  <si>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</si>
  <si>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</si>
  <si>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</si>
  <si>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</si>
  <si>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</si>
  <si>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</si>
  <si>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</si>
  <si>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</si>
  <si>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</si>
  <si>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</si>
  <si>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</si>
  <si>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</si>
  <si>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</si>
  <si>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</si>
  <si>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</si>
  <si>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</si>
  <si>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</si>
  <si>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</si>
  <si>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</si>
  <si>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</si>
  <si>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</si>
  <si>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</si>
  <si>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</si>
  <si>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</si>
  <si>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</si>
  <si>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</si>
  <si>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</si>
  <si>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</si>
  <si>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</si>
  <si>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</si>
  <si>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</si>
  <si>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</si>
  <si>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</si>
  <si>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</si>
  <si>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</si>
  <si>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</si>
  <si>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</si>
  <si>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</si>
  <si>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</si>
  <si>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</si>
  <si>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</si>
  <si>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</si>
  <si>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</si>
  <si>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</si>
  <si>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</si>
  <si>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</si>
  <si>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</si>
  <si>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</si>
  <si>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</si>
  <si>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</si>
  <si>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</si>
  <si>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</si>
  <si>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</si>
  <si>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</si>
  <si>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</si>
  <si>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</si>
  <si>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</si>
  <si>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</si>
  <si>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</si>
  <si>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</si>
  <si>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</si>
  <si>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</si>
  <si>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</si>
  <si>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</si>
  <si>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</si>
  <si>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</si>
  <si>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</si>
  <si>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</si>
  <si>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</si>
  <si>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</si>
  <si>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</si>
  <si>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</si>
  <si>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</si>
  <si>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</si>
  <si>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</si>
  <si>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</si>
  <si>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</si>
  <si>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</si>
  <si>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</si>
  <si>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</si>
  <si>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</si>
  <si>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</si>
  <si>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</si>
  <si>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</si>
  <si>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</si>
  <si>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</si>
  <si>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</si>
  <si>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</si>
  <si>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</si>
  <si>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</si>
  <si>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</si>
  <si>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</si>
  <si>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</si>
  <si>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</si>
  <si>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</si>
  <si>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</si>
  <si>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</si>
  <si>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</si>
  <si>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</si>
  <si>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</si>
  <si>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</si>
  <si>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</si>
  <si>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</si>
  <si>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</si>
  <si>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</si>
  <si>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</si>
  <si>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</si>
  <si>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</si>
  <si>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</si>
  <si>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</si>
  <si>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</si>
  <si>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</si>
  <si>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</si>
  <si>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</si>
  <si>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</si>
  <si>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</si>
  <si>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</si>
  <si>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</si>
  <si>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</si>
  <si>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</si>
  <si>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</si>
  <si>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</si>
  <si>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</si>
  <si>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</si>
  <si>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</si>
  <si>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</si>
  <si>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</si>
  <si>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</si>
  <si>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</si>
  <si>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</si>
  <si>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</si>
  <si>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</si>
  <si>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</si>
  <si>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</si>
  <si>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</si>
  <si>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</si>
  <si>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</si>
  <si>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</si>
  <si>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</si>
  <si>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</si>
  <si>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</si>
  <si>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</si>
  <si>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</si>
  <si>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</si>
  <si>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</si>
  <si>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</si>
  <si>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</si>
  <si>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</si>
  <si>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</si>
  <si>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</si>
  <si>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</si>
  <si>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</si>
  <si>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</si>
  <si>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</si>
  <si>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</si>
  <si>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</si>
  <si>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</si>
  <si>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</si>
  <si>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</si>
  <si>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</si>
  <si>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</si>
  <si>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</si>
  <si>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</si>
  <si>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</si>
  <si>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</si>
  <si>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</si>
  <si>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</si>
  <si>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</si>
  <si>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</si>
  <si>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</si>
  <si>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</si>
  <si>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</si>
  <si>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</si>
  <si>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</si>
  <si>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</si>
  <si>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</si>
  <si>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</si>
  <si>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</si>
  <si>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</si>
  <si>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</si>
  <si>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</si>
  <si>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</si>
  <si>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</si>
  <si>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</si>
  <si>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</si>
  <si>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</si>
  <si>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</si>
  <si>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</si>
  <si>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</si>
  <si>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</si>
  <si>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</si>
  <si>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</si>
  <si>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</si>
  <si>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</si>
  <si>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</si>
  <si>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</si>
  <si>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</si>
  <si>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</si>
  <si>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</si>
  <si>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</si>
  <si>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</si>
  <si>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</si>
  <si>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</si>
  <si>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</si>
  <si>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</si>
  <si>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</si>
  <si>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</si>
  <si>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</si>
  <si>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</si>
  <si>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</si>
  <si>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</si>
  <si>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</si>
  <si>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</si>
  <si>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</si>
  <si>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</si>
  <si>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</si>
  <si>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</si>
  <si>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</si>
  <si>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</si>
  <si>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</si>
  <si>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</si>
  <si>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</si>
  <si>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</si>
  <si>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</si>
  <si>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</si>
  <si>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</si>
  <si>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</si>
  <si>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</si>
  <si>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</si>
  <si>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</si>
  <si>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</si>
  <si>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</si>
  <si>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</si>
  <si>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</si>
  <si>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</si>
  <si>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</si>
  <si>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</si>
  <si>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</si>
  <si>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</si>
  <si>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</si>
  <si>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</si>
  <si>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</si>
  <si>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</si>
  <si>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</si>
  <si>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</si>
  <si>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</si>
  <si>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</si>
  <si>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</si>
  <si>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</si>
  <si>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</si>
  <si>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</si>
  <si>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</si>
  <si>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</si>
  <si>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</si>
  <si>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</si>
  <si>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</si>
  <si>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</si>
  <si>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</si>
  <si>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</si>
  <si>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</si>
  <si>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</si>
  <si>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</si>
  <si>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</si>
  <si>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</si>
  <si>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</si>
  <si>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</si>
  <si>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</si>
  <si>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</si>
  <si>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</si>
  <si>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</si>
  <si>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</si>
  <si>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</si>
  <si>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</si>
  <si>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</si>
  <si>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</si>
  <si>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</si>
  <si>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</si>
  <si>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</si>
  <si>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</si>
  <si>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</si>
  <si>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</si>
  <si>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</si>
  <si>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</si>
  <si>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</si>
  <si>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</si>
  <si>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</si>
  <si>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</si>
  <si>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</si>
  <si>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</si>
  <si>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</si>
  <si>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</si>
  <si>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</si>
  <si>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</si>
  <si>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</si>
  <si>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</si>
  <si>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</si>
  <si>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</si>
  <si>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</si>
  <si>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</si>
  <si>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</si>
  <si>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</si>
  <si>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</si>
  <si>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</si>
  <si>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</si>
  <si>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</si>
  <si>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</si>
  <si>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</si>
  <si>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</si>
  <si>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</si>
  <si>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</si>
  <si>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</si>
  <si>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</si>
  <si>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</si>
  <si>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</si>
  <si>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</si>
  <si>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</si>
  <si>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</si>
  <si>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</si>
  <si>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</si>
  <si>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</si>
  <si>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</si>
  <si>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</si>
  <si>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</si>
  <si>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</si>
  <si>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</si>
  <si>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</si>
  <si>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</si>
  <si>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</si>
  <si>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</si>
  <si>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</si>
  <si>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</si>
  <si>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</si>
  <si>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</si>
  <si>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</si>
  <si>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</si>
  <si>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</si>
  <si>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</si>
  <si>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</si>
  <si>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</si>
  <si>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</si>
  <si>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</si>
  <si>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</si>
  <si>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</si>
  <si>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</si>
  <si>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</si>
  <si>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</si>
  <si>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</si>
  <si>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</si>
  <si>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</si>
  <si>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</si>
  <si>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</si>
  <si>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</si>
  <si>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</si>
  <si>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</si>
  <si>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</si>
  <si>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</si>
  <si>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</si>
  <si>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</si>
  <si>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</si>
  <si>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</si>
  <si>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</si>
  <si>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</si>
  <si>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</si>
  <si>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</si>
  <si>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</si>
  <si>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</si>
  <si>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</si>
  <si>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</si>
  <si>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</si>
  <si>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</si>
  <si>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</si>
  <si>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</si>
  <si>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</si>
  <si>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</si>
  <si>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</si>
  <si>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</si>
  <si>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</si>
  <si>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</si>
  <si>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</si>
  <si>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</si>
  <si>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</si>
  <si>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</si>
  <si>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</si>
  <si>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</si>
  <si>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</si>
  <si>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</si>
  <si>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</si>
  <si>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</si>
  <si>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</si>
  <si>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</si>
  <si>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</si>
  <si>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</si>
  <si>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</si>
  <si>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</si>
  <si>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</si>
  <si>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</si>
  <si>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</si>
  <si>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</si>
  <si>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</si>
  <si>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</si>
  <si>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</si>
  <si>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</si>
  <si>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</si>
  <si>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</si>
  <si>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</si>
  <si>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</si>
  <si>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</si>
  <si>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</si>
  <si>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</si>
  <si>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</si>
  <si>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</si>
  <si>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</si>
  <si>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</si>
  <si>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</si>
  <si>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</si>
  <si>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</si>
  <si>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</si>
  <si>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</si>
  <si>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</si>
  <si>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</si>
  <si>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</si>
  <si>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</si>
  <si>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</si>
  <si>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</si>
  <si>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</si>
  <si>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</si>
  <si>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</si>
  <si>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</si>
  <si>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</si>
  <si>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</si>
  <si>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</si>
  <si>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</si>
  <si>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</si>
  <si>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</si>
  <si>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</si>
  <si>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</si>
  <si>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</si>
  <si>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</si>
  <si>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</si>
  <si>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</si>
  <si>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</si>
  <si>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</si>
  <si>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</si>
  <si>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</si>
  <si>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</si>
  <si>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</si>
  <si>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</si>
  <si>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</si>
  <si>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</si>
  <si>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</si>
  <si>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</si>
  <si>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</si>
  <si>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</si>
  <si>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</si>
  <si>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</si>
  <si>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</si>
  <si>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</si>
  <si>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</si>
  <si>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</si>
  <si>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</si>
  <si>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</si>
  <si>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</si>
  <si>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</si>
  <si>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</si>
  <si>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</si>
  <si>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</si>
  <si>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</si>
  <si>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</si>
  <si>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</si>
  <si>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</si>
  <si>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</si>
  <si>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</si>
  <si>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</si>
  <si>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</si>
  <si>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</si>
  <si>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</si>
  <si>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</si>
  <si>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</si>
  <si>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</si>
  <si>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</si>
  <si>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</si>
  <si>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</si>
  <si>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</si>
  <si>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</si>
  <si>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</si>
  <si>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</si>
  <si>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</si>
  <si>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</si>
  <si>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</si>
  <si>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</si>
  <si>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</si>
  <si>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</si>
  <si>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</si>
  <si>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</si>
  <si>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</si>
  <si>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</si>
  <si>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</si>
  <si>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</si>
  <si>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</si>
  <si>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</si>
  <si>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</si>
  <si>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</si>
  <si>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</si>
  <si>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</si>
  <si>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</si>
  <si>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</si>
  <si>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</si>
  <si>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</si>
  <si>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</si>
  <si>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</si>
  <si>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</si>
  <si>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</si>
  <si>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</si>
  <si>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</si>
  <si>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</si>
  <si>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</si>
  <si>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</si>
  <si>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</si>
  <si>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</si>
  <si>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</si>
  <si>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</si>
  <si>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</si>
  <si>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</si>
  <si>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</si>
  <si>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</si>
  <si>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</si>
  <si>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</si>
  <si>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</si>
  <si>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</si>
  <si>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</si>
  <si>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</si>
  <si>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</si>
  <si>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</si>
  <si>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</si>
  <si>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</si>
  <si>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</si>
  <si>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</si>
  <si>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</si>
  <si>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</si>
  <si>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</si>
  <si>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</si>
  <si>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</si>
  <si>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</si>
  <si>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</si>
  <si>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</si>
  <si>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</si>
  <si>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</si>
  <si>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</si>
  <si>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</si>
  <si>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</si>
  <si>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</si>
  <si>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</si>
  <si>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</si>
  <si>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</si>
  <si>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</si>
  <si>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</si>
  <si>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</si>
  <si>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</si>
  <si>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</si>
  <si>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</si>
  <si>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</si>
  <si>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</si>
  <si>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</si>
  <si>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</si>
  <si>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</si>
  <si>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</si>
  <si>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</si>
  <si>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</si>
  <si>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</si>
  <si>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</si>
  <si>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</si>
  <si>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</si>
  <si>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</si>
  <si>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</si>
  <si>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</si>
  <si>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</si>
  <si>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</si>
  <si>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</si>
  <si>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</si>
  <si>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</si>
  <si>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</si>
  <si>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</si>
  <si>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</si>
  <si>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</si>
  <si>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</si>
  <si>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</si>
  <si>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</si>
  <si>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</si>
  <si>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</si>
  <si>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</si>
  <si>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</si>
  <si>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</si>
  <si>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</si>
  <si>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</si>
  <si>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</si>
  <si>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</si>
  <si>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</si>
  <si>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</si>
  <si>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</si>
  <si>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</si>
  <si>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</si>
  <si>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</si>
  <si>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</si>
  <si>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</si>
  <si>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</si>
  <si>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</si>
  <si>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</si>
  <si>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</si>
  <si>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</si>
  <si>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</si>
  <si>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</si>
  <si>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</si>
  <si>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</si>
  <si>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</si>
  <si>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</si>
  <si>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</si>
  <si>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</si>
  <si>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</si>
  <si>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</si>
  <si>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</si>
  <si>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</si>
  <si>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</si>
  <si>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</si>
  <si>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</si>
  <si>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</si>
  <si>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</si>
  <si>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</si>
  <si>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</si>
  <si>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</si>
  <si>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</si>
  <si>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</si>
  <si>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</si>
  <si>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</si>
  <si>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</si>
  <si>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</si>
  <si>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</si>
  <si>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</si>
  <si>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</si>
  <si>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</si>
  <si>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</si>
  <si>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</si>
  <si>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</si>
  <si>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</si>
  <si>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</si>
  <si>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</si>
  <si>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</si>
  <si>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</si>
  <si>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</si>
  <si>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</si>
  <si>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</si>
  <si>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</si>
  <si>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</si>
  <si>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</si>
  <si>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</si>
  <si>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</si>
  <si>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</si>
  <si>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</si>
  <si>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</si>
  <si>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</si>
  <si>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</si>
  <si>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</si>
  <si>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</si>
  <si>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</si>
  <si>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</si>
  <si>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</si>
  <si>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</si>
  <si>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</si>
  <si>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</si>
  <si>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</si>
  <si>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</si>
  <si>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</si>
  <si>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</si>
  <si>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</si>
  <si>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</si>
  <si>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</si>
  <si>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</si>
  <si>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</si>
  <si>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</si>
  <si>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</si>
  <si>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</si>
  <si>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</si>
  <si>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</si>
  <si>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</si>
  <si>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</si>
  <si>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</si>
  <si>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</si>
  <si>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</si>
  <si>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</si>
  <si>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</si>
  <si>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</si>
  <si>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</si>
  <si>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</si>
  <si>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</si>
  <si>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</si>
  <si>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</si>
  <si>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</si>
  <si>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</si>
  <si>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</si>
  <si>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</si>
  <si>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</si>
  <si>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</si>
  <si>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</si>
  <si>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</si>
  <si>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</si>
  <si>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</si>
  <si>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</si>
  <si>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</si>
  <si>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</si>
  <si>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</si>
  <si>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</si>
  <si>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</si>
  <si>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</si>
  <si>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</si>
  <si>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</si>
  <si>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</si>
  <si>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</si>
  <si>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</si>
  <si>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</si>
  <si>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</si>
  <si>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</si>
  <si>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</si>
  <si>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</si>
  <si>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</si>
  <si>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</si>
  <si>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</si>
  <si>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</si>
  <si>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</si>
  <si>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</si>
  <si>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</si>
  <si>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</si>
  <si>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</si>
  <si>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</si>
  <si>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</si>
  <si>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</si>
  <si>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</si>
  <si>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</si>
  <si>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</si>
  <si>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</si>
  <si>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</si>
  <si>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</si>
  <si>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</si>
  <si>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</si>
  <si>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</si>
  <si>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</si>
  <si>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</si>
  <si>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</si>
  <si>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</si>
  <si>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</si>
  <si>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</si>
  <si>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</si>
  <si>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</si>
  <si>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</si>
  <si>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</si>
  <si>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</si>
  <si>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</si>
  <si>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</si>
  <si>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</si>
  <si>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</si>
  <si>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</si>
  <si>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</si>
  <si>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</si>
  <si>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</si>
  <si>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</si>
  <si>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</si>
  <si>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</si>
  <si>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</si>
  <si>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</si>
  <si>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</si>
  <si>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</si>
  <si>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</si>
  <si>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</si>
  <si>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</si>
  <si>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</si>
  <si>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</si>
  <si>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</si>
  <si>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</si>
  <si>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</si>
  <si>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</si>
  <si>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</si>
  <si>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</si>
  <si>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</si>
  <si>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</si>
  <si>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</si>
  <si>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</si>
  <si>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</si>
  <si>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</si>
  <si>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</si>
  <si>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</si>
  <si>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</si>
  <si>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</si>
  <si>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</si>
  <si>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</si>
  <si>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</si>
  <si>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</si>
  <si>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</si>
  <si>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</si>
  <si>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</si>
  <si>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</si>
  <si>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</si>
  <si>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</si>
  <si>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</si>
  <si>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</si>
  <si>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</si>
  <si>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</si>
  <si>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</si>
  <si>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</si>
  <si>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</si>
  <si>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</si>
  <si>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</si>
  <si>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</si>
  <si>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</si>
  <si>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</si>
  <si>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</si>
  <si>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</si>
  <si>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</si>
  <si>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</si>
  <si>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</si>
  <si>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</si>
  <si>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</si>
  <si>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</si>
  <si>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</si>
  <si>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</si>
  <si>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</si>
  <si>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</si>
  <si>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</si>
  <si>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</si>
  <si>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</si>
  <si>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</si>
  <si>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</si>
  <si>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</si>
  <si>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</si>
  <si>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</si>
  <si>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</si>
  <si>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</si>
  <si>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</si>
  <si>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</si>
  <si>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</si>
  <si>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</si>
  <si>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</si>
  <si>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</si>
  <si>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</si>
  <si>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</si>
  <si>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</si>
  <si>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</si>
  <si>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</si>
  <si>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</si>
  <si>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</si>
  <si>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</si>
  <si>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</si>
  <si>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</si>
  <si>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</si>
  <si>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</si>
  <si>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</si>
  <si>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</si>
  <si>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</si>
  <si>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</si>
  <si>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</si>
  <si>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</si>
  <si>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</si>
  <si>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</si>
  <si>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</si>
  <si>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</si>
  <si>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</si>
  <si>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</si>
  <si>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</si>
  <si>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</si>
  <si>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</si>
  <si>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</si>
  <si>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</si>
  <si>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</si>
  <si>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</si>
  <si>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</si>
  <si>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</si>
  <si>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</si>
  <si>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</si>
  <si>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</si>
  <si>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</si>
  <si>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</si>
  <si>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</si>
  <si>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</si>
  <si>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</si>
  <si>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</si>
  <si>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</si>
  <si>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</si>
  <si>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</si>
  <si>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</si>
  <si>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</si>
  <si>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</si>
  <si>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</si>
  <si>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</si>
  <si>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</si>
  <si>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</si>
  <si>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</si>
  <si>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</si>
  <si>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</si>
  <si>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</si>
  <si>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</si>
  <si>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</si>
  <si>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</si>
  <si>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</si>
  <si>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</si>
  <si>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</si>
  <si>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</si>
  <si>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</si>
  <si>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</si>
  <si>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</si>
  <si>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</si>
  <si>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</si>
  <si>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</si>
  <si>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</si>
  <si>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</si>
  <si>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</si>
  <si>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</si>
  <si>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</si>
  <si>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</si>
  <si>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</si>
  <si>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</si>
  <si>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</si>
  <si>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</si>
  <si>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</si>
  <si>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</si>
  <si>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</si>
  <si>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</si>
  <si>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</si>
  <si>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</si>
  <si>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</si>
  <si>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</si>
  <si>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</si>
  <si>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</si>
  <si>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</si>
  <si>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</si>
  <si>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</si>
  <si>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</si>
  <si>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</si>
  <si>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</si>
  <si>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</si>
  <si>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</si>
  <si>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</si>
  <si>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</si>
  <si>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</si>
  <si>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</si>
  <si>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</si>
  <si>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</si>
  <si>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</si>
  <si>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</si>
  <si>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</si>
  <si>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</si>
  <si>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</si>
  <si>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</si>
  <si>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</si>
  <si>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</si>
  <si>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</si>
  <si>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</si>
  <si>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</si>
  <si>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</si>
  <si>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</si>
  <si>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</si>
  <si>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</si>
  <si>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</si>
  <si>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</si>
  <si>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</si>
  <si>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</si>
  <si>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</si>
  <si>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</si>
  <si>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</si>
  <si>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</si>
  <si>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</si>
  <si>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</si>
  <si>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</si>
  <si>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</si>
  <si>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</si>
  <si>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</si>
  <si>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</si>
  <si>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</si>
  <si>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</si>
  <si>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</si>
  <si>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</si>
  <si>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</si>
  <si>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</si>
  <si>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</si>
  <si>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</si>
  <si>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</si>
  <si>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</si>
  <si>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</si>
  <si>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</si>
  <si>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</si>
  <si>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</si>
  <si>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</si>
  <si>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</si>
  <si>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</si>
  <si>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</si>
  <si>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</si>
  <si>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</si>
  <si>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</si>
  <si>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</si>
  <si>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</si>
  <si>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</si>
  <si>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</si>
  <si>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</si>
  <si>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</si>
  <si>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</si>
  <si>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</si>
  <si>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</si>
  <si>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</si>
  <si>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</si>
  <si>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</si>
  <si>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</si>
  <si>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</si>
  <si>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</si>
  <si>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</si>
  <si>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</si>
  <si>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</si>
  <si>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</si>
  <si>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</si>
  <si>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</si>
  <si>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</si>
  <si>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</si>
  <si>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</si>
  <si>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</si>
  <si>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</si>
  <si>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</si>
  <si>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</si>
  <si>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</si>
  <si>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</si>
  <si>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</si>
  <si>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</si>
  <si>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</si>
  <si>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</si>
  <si>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</si>
  <si>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</si>
  <si>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</si>
  <si>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</si>
  <si>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</si>
  <si>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</si>
  <si>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</si>
  <si>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</si>
  <si>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</si>
  <si>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</si>
  <si>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</si>
  <si>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</si>
  <si>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</si>
  <si>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</si>
  <si>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</si>
  <si>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</si>
  <si>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</si>
  <si>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</si>
  <si>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</si>
  <si>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</si>
  <si>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</si>
  <si>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</si>
  <si>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</si>
  <si>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</si>
  <si>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</si>
  <si>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</si>
  <si>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</si>
  <si>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</si>
  <si>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</si>
  <si>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</si>
  <si>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</si>
  <si>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</si>
  <si>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</si>
  <si>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</si>
  <si>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</si>
  <si>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</si>
  <si>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</si>
  <si>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</si>
  <si>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</si>
  <si>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</si>
  <si>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</si>
  <si>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</si>
  <si>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</si>
  <si>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</si>
  <si>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</si>
  <si>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</si>
  <si>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</si>
  <si>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</si>
  <si>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</si>
  <si>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</si>
  <si>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</si>
  <si>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</si>
  <si>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</si>
  <si>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</si>
  <si>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</si>
  <si>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</si>
  <si>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</si>
  <si>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</si>
  <si>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</si>
  <si>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</si>
  <si>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</si>
  <si>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</si>
  <si>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</si>
  <si>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</si>
  <si>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</si>
  <si>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</si>
  <si>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</si>
  <si>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</si>
  <si>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</si>
  <si>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</si>
  <si>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</si>
  <si>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</si>
  <si>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</si>
  <si>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</si>
  <si>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</si>
  <si>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</si>
  <si>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</si>
  <si>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</si>
  <si>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</si>
  <si>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</si>
  <si>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</si>
  <si>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</si>
  <si>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</si>
  <si>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</si>
  <si>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</si>
  <si>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</si>
  <si>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</si>
  <si>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</si>
  <si>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</si>
  <si>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</si>
  <si>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</si>
  <si>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</si>
  <si>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</si>
  <si>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</si>
  <si>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</si>
  <si>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</si>
  <si>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</si>
  <si>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</si>
  <si>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</si>
  <si>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</si>
  <si>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</si>
  <si>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</si>
  <si>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</si>
  <si>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</si>
  <si>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</si>
  <si>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</si>
  <si>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</si>
  <si>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</si>
  <si>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</si>
  <si>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</si>
  <si>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</si>
  <si>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</si>
  <si>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</si>
  <si>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</si>
  <si>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</si>
  <si>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</si>
  <si>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</si>
  <si>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</si>
  <si>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</si>
  <si>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</si>
  <si>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</si>
  <si>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</si>
  <si>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</si>
  <si>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</si>
  <si>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</si>
  <si>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</si>
  <si>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</si>
  <si>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</si>
  <si>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</si>
  <si>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</si>
  <si>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</si>
  <si>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</si>
  <si>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</si>
  <si>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</si>
  <si>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</si>
  <si>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</si>
  <si>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</si>
  <si>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</si>
  <si>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</si>
  <si>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</si>
  <si>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</si>
  <si>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</si>
  <si>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</si>
  <si>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</si>
  <si>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</si>
  <si>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</si>
  <si>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</si>
  <si>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</si>
  <si>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</si>
  <si>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</si>
  <si>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</si>
  <si>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</si>
  <si>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</si>
  <si>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</si>
  <si>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</si>
  <si>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</si>
  <si>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</si>
  <si>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</si>
  <si>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</si>
  <si>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</si>
  <si>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</si>
  <si>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</si>
  <si>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</si>
  <si>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</si>
  <si>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</si>
  <si>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</si>
  <si>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</si>
  <si>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</si>
  <si>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</si>
  <si>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</si>
  <si>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</si>
  <si>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</si>
  <si>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</si>
  <si>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</si>
  <si>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</si>
  <si>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</si>
  <si>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</si>
  <si>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</si>
  <si>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</si>
  <si>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</si>
  <si>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</si>
  <si>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</si>
  <si>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</si>
  <si>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</si>
  <si>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</si>
  <si>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</si>
  <si>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</si>
  <si>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</si>
  <si>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</si>
  <si>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</si>
  <si>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</si>
  <si>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</si>
  <si>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</si>
  <si>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</si>
  <si>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</si>
  <si>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</si>
  <si>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</si>
  <si>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</si>
  <si>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</si>
  <si>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</si>
  <si>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</si>
  <si>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</si>
  <si>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</si>
  <si>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</si>
  <si>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</si>
  <si>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</si>
  <si>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</si>
  <si>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</si>
  <si>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</si>
  <si>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</si>
  <si>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</si>
  <si>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</si>
  <si>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</si>
  <si>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</si>
  <si>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</si>
  <si>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</si>
  <si>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</si>
  <si>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</si>
  <si>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</si>
  <si>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</si>
  <si>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</si>
  <si>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</si>
  <si>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</si>
  <si>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</si>
  <si>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</si>
  <si>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</si>
  <si>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</si>
  <si>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</si>
  <si>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</si>
  <si>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</si>
  <si>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</si>
  <si>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</si>
  <si>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</si>
  <si>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</si>
  <si>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</si>
  <si>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</si>
  <si>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</si>
  <si>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</si>
  <si>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</si>
  <si>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</si>
  <si>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</si>
  <si>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</si>
  <si>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</si>
  <si>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</si>
  <si>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</si>
  <si>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</si>
  <si>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</si>
  <si>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</si>
  <si>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</si>
  <si>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</si>
  <si>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</si>
  <si>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</si>
  <si>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</si>
  <si>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</si>
  <si>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</si>
  <si>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</si>
  <si>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</si>
  <si>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</si>
  <si>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</si>
  <si>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</si>
  <si>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</si>
  <si>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</si>
  <si>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</si>
  <si>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</si>
  <si>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</si>
  <si>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</si>
  <si>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</si>
  <si>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</si>
  <si>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</si>
  <si>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</si>
  <si>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</si>
  <si>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</si>
  <si>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</si>
  <si>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</si>
  <si>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</si>
  <si>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</si>
  <si>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</si>
  <si>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</si>
  <si>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</si>
  <si>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</si>
  <si>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</si>
  <si>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</si>
  <si>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</si>
  <si>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</si>
  <si>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</si>
  <si>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</si>
  <si>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</si>
  <si>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</si>
  <si>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</si>
  <si>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</si>
  <si>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</si>
  <si>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</si>
  <si>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</si>
  <si>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</si>
  <si>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</si>
  <si>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</si>
  <si>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</si>
  <si>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</si>
  <si>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</si>
  <si>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</si>
  <si>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</si>
  <si>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</si>
  <si>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</si>
  <si>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</si>
  <si>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</si>
  <si>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</si>
  <si>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</si>
  <si>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</si>
  <si>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</si>
  <si>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</si>
  <si>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</si>
  <si>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</si>
  <si>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</si>
  <si>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</si>
  <si>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</si>
  <si>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</si>
  <si>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</si>
  <si>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</si>
  <si>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</si>
  <si>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</si>
  <si>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</si>
  <si>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</si>
  <si>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</si>
  <si>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</si>
  <si>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</si>
  <si>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</si>
  <si>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</si>
  <si>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</si>
  <si>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</si>
  <si>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</si>
  <si>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</si>
  <si>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</si>
  <si>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</si>
  <si>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</si>
  <si>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</si>
  <si>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</si>
  <si>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</si>
  <si>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</si>
  <si>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</si>
  <si>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</si>
  <si>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</si>
  <si>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</si>
  <si>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</si>
  <si>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</si>
  <si>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</si>
  <si>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</si>
  <si>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</si>
  <si>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</si>
  <si>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</si>
  <si>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</si>
  <si>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</si>
  <si>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</si>
  <si>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</si>
  <si>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</si>
  <si>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</si>
  <si>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</si>
  <si>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</si>
  <si>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</si>
  <si>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</si>
  <si>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</si>
  <si>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</si>
  <si>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</si>
  <si>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</si>
  <si>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</si>
  <si>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</si>
  <si>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</si>
  <si>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</si>
  <si>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</si>
  <si>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</si>
  <si>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</si>
  <si>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</si>
  <si>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</si>
  <si>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</si>
  <si>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</si>
  <si>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</si>
  <si>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</si>
  <si>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</si>
  <si>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</si>
  <si>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</si>
  <si>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</si>
  <si>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</si>
  <si>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</si>
  <si>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</si>
  <si>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</si>
  <si>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</si>
  <si>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</si>
  <si>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</si>
  <si>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</si>
  <si>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</si>
  <si>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</si>
  <si>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</si>
  <si>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</si>
  <si>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</si>
  <si>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</si>
  <si>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</si>
  <si>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</si>
  <si>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</si>
  <si>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</si>
  <si>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</si>
  <si>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</si>
  <si>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</si>
  <si>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</si>
  <si>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</si>
  <si>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</si>
  <si>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</si>
  <si>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</si>
  <si>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</si>
  <si>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</si>
  <si>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</si>
  <si>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</si>
  <si>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</si>
  <si>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</si>
  <si>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</si>
  <si>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</si>
  <si>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</si>
  <si>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</si>
  <si>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</si>
  <si>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</si>
  <si>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</si>
  <si>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</si>
  <si>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</si>
  <si>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</si>
  <si>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</si>
  <si>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</si>
  <si>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</si>
  <si>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</si>
  <si>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</si>
  <si>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</si>
  <si>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</si>
  <si>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</si>
  <si>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</si>
  <si>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</si>
  <si>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</si>
  <si>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</si>
  <si>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</si>
  <si>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</si>
  <si>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</si>
  <si>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</si>
  <si>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</si>
  <si>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</si>
  <si>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</si>
  <si>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</si>
  <si>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</si>
  <si>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</si>
  <si>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</si>
  <si>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</si>
  <si>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</si>
  <si>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</si>
  <si>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</si>
  <si>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</si>
  <si>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</si>
  <si>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</si>
  <si>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</si>
  <si>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</si>
  <si>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</si>
  <si>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</si>
  <si>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</si>
  <si>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</si>
  <si>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</si>
  <si>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</si>
  <si>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</si>
  <si>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</si>
  <si>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</si>
  <si>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</si>
  <si>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</si>
  <si>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</si>
  <si>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</si>
  <si>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</si>
  <si>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</si>
  <si>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</si>
  <si>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</si>
  <si>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</si>
  <si>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</si>
  <si>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</si>
  <si>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</si>
  <si>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</si>
  <si>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</si>
  <si>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</si>
  <si>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</si>
  <si>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</si>
  <si>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</si>
  <si>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</si>
  <si>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</si>
  <si>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</si>
  <si>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</si>
  <si>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</si>
  <si>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</si>
  <si>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</si>
  <si>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</si>
  <si>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</si>
  <si>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</si>
  <si>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</si>
  <si>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</si>
  <si>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</si>
  <si>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</si>
  <si>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</si>
  <si>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</si>
  <si>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</si>
  <si>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</si>
  <si>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</si>
  <si>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</si>
  <si>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</si>
  <si>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</si>
  <si>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</si>
  <si>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</si>
  <si>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</si>
  <si>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</si>
  <si>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</si>
  <si>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</si>
  <si>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</si>
  <si>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</si>
  <si>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</si>
  <si>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</si>
  <si>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</si>
  <si>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</si>
  <si>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</si>
  <si>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</si>
  <si>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</si>
  <si>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</si>
  <si>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</si>
  <si>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</si>
  <si>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</si>
  <si>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</si>
  <si>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</si>
  <si>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</si>
  <si>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</si>
  <si>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</si>
  <si>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</si>
  <si>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</si>
  <si>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</si>
  <si>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</si>
  <si>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</si>
  <si>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</si>
  <si>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</si>
  <si>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</si>
  <si>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</si>
  <si>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</si>
  <si>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</si>
  <si>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</si>
  <si>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</si>
  <si>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</si>
  <si>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</si>
  <si>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</si>
  <si>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</si>
  <si>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</si>
  <si>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</si>
  <si>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</si>
  <si>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</si>
  <si>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</si>
  <si>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</si>
  <si>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</si>
  <si>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</si>
  <si>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</si>
  <si>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</si>
  <si>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</si>
  <si>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</si>
  <si>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</si>
  <si>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</si>
  <si>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</si>
  <si>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</si>
  <si>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</si>
  <si>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</si>
  <si>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</si>
  <si>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</si>
  <si>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</si>
  <si>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</si>
  <si>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</si>
  <si>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</si>
  <si>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</si>
  <si>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</si>
  <si>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</si>
  <si>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</si>
  <si>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</si>
  <si>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</si>
  <si>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</si>
  <si>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</si>
  <si>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</si>
  <si>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</si>
  <si>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</si>
  <si>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</si>
  <si>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</si>
  <si>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</si>
  <si>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</si>
  <si>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</si>
  <si>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</si>
  <si>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</si>
  <si>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</si>
  <si>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</si>
  <si>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</si>
  <si>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</si>
  <si>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</si>
  <si>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</si>
  <si>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</si>
  <si>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</si>
  <si>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</si>
  <si>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</si>
  <si>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</si>
  <si>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</si>
  <si>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</si>
  <si>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</si>
  <si>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</si>
  <si>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</si>
  <si>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</si>
  <si>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</si>
  <si>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</si>
  <si>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</si>
  <si>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</si>
  <si>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</si>
  <si>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</si>
  <si>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</si>
  <si>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</si>
  <si>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</si>
  <si>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</si>
  <si>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</si>
  <si>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</si>
  <si>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</si>
  <si>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</si>
  <si>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</si>
  <si>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</si>
  <si>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</si>
  <si>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</si>
  <si>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</si>
  <si>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</si>
  <si>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</si>
  <si>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</si>
  <si>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</si>
  <si>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</si>
  <si>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</si>
  <si>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</si>
  <si>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</si>
  <si>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</si>
  <si>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</si>
  <si>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</si>
  <si>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</si>
  <si>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</si>
  <si>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</si>
  <si>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</si>
  <si>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</si>
  <si>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</si>
  <si>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</si>
  <si>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</si>
  <si>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</si>
  <si>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</si>
  <si>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</si>
  <si>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</si>
  <si>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</si>
  <si>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</si>
  <si>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</si>
  <si>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</si>
  <si>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</si>
  <si>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</si>
  <si>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</si>
  <si>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</si>
  <si>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</si>
  <si>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</si>
  <si>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</si>
  <si>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</si>
  <si>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</si>
  <si>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</si>
  <si>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</si>
  <si>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</si>
  <si>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</si>
  <si>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</si>
  <si>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</si>
  <si>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</si>
  <si>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</si>
  <si>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</si>
  <si>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</si>
  <si>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</si>
  <si>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</si>
  <si>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</si>
  <si>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</si>
  <si>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</si>
  <si>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</si>
  <si>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</si>
  <si>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</si>
  <si>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</si>
  <si>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</si>
  <si>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</si>
  <si>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</si>
  <si>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</si>
  <si>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</si>
  <si>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</si>
  <si>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</si>
  <si>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</si>
  <si>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</si>
  <si>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</si>
  <si>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</si>
  <si>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</si>
  <si>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</si>
  <si>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</si>
  <si>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</si>
  <si>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</si>
  <si>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</si>
  <si>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</si>
  <si>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</si>
  <si>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</si>
  <si>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</si>
  <si>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</si>
  <si>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</si>
  <si>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</si>
  <si>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</si>
  <si>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</si>
  <si>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</si>
  <si>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</si>
  <si>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</si>
  <si>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</si>
  <si>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</si>
  <si>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</si>
  <si>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</si>
  <si>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</si>
  <si>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</si>
  <si>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</si>
  <si>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</si>
  <si>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</si>
  <si>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</si>
  <si>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</si>
  <si>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</si>
  <si>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</si>
  <si>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</si>
  <si>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</si>
  <si>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</si>
  <si>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</si>
  <si>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</si>
  <si>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</si>
  <si>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</si>
  <si>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</si>
  <si>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</si>
  <si>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</si>
  <si>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</si>
  <si>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</si>
  <si>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</si>
  <si>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</si>
  <si>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</si>
  <si>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</si>
  <si>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</si>
  <si>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</si>
  <si>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</si>
  <si>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</si>
  <si>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</si>
  <si>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</si>
  <si>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</si>
  <si>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</si>
  <si>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</si>
  <si>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</si>
  <si>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</si>
  <si>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</si>
  <si>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</si>
  <si>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</si>
  <si>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</si>
  <si>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</si>
  <si>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</si>
  <si>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</si>
  <si>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</si>
  <si>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</si>
  <si>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</si>
  <si>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</si>
  <si>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</si>
  <si>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</si>
  <si>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</si>
  <si>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</si>
  <si>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</si>
  <si>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</si>
  <si>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</si>
  <si>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</si>
  <si>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</si>
  <si>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</si>
  <si>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</si>
  <si>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</si>
  <si>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</si>
  <si>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</si>
  <si>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</si>
  <si>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</si>
  <si>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</si>
  <si>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</si>
  <si>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</si>
  <si>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</si>
  <si>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</si>
  <si>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</si>
  <si>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</si>
  <si>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</si>
  <si>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</si>
  <si>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</si>
  <si>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</si>
  <si>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</si>
  <si>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</si>
  <si>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</si>
  <si>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</si>
  <si>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</si>
  <si>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</si>
  <si>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</si>
  <si>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</si>
  <si>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</si>
  <si>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</si>
  <si>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</si>
  <si>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</si>
  <si>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</si>
  <si>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</si>
  <si>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</si>
  <si>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</si>
  <si>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</si>
  <si>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</si>
  <si>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</si>
  <si>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</si>
  <si>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</si>
  <si>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</si>
  <si>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</si>
  <si>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</si>
  <si>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</si>
  <si>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</si>
  <si>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</si>
  <si>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</si>
  <si>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</si>
  <si>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</si>
  <si>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</si>
  <si>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</si>
  <si>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</si>
  <si>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</si>
  <si>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</si>
  <si>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</si>
  <si>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</si>
  <si>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</si>
  <si>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</si>
  <si>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</si>
  <si>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</si>
  <si>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</si>
  <si>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</si>
  <si>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</si>
  <si>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</si>
  <si>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</si>
  <si>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</si>
  <si>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</si>
  <si>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</si>
  <si>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</si>
  <si>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</si>
  <si>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</si>
  <si>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</si>
  <si>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</si>
  <si>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</si>
  <si>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</si>
  <si>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</si>
  <si>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</si>
  <si>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</si>
  <si>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</si>
  <si>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</si>
  <si>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</si>
  <si>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</si>
  <si>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</si>
  <si>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</si>
  <si>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</si>
  <si>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</si>
  <si>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</si>
  <si>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</si>
  <si>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</si>
  <si>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</si>
  <si>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</si>
  <si>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</si>
  <si>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</si>
  <si>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</si>
  <si>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</si>
  <si>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</si>
  <si>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</si>
  <si>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</si>
  <si>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</si>
  <si>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</si>
  <si>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</si>
  <si>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</si>
  <si>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</si>
  <si>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</si>
  <si>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</si>
  <si>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</si>
  <si>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</si>
  <si>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</si>
  <si>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</si>
  <si>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</si>
  <si>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</si>
  <si>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</si>
  <si>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</si>
  <si>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</si>
  <si>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</si>
  <si>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</si>
  <si>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</si>
  <si>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</si>
  <si>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</si>
  <si>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</si>
  <si>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</si>
  <si>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</si>
  <si>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</si>
  <si>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</si>
  <si>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</si>
  <si>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</si>
  <si>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</si>
  <si>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</si>
  <si>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</si>
  <si>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</si>
  <si>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</si>
  <si>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</si>
  <si>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</si>
  <si>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</si>
  <si>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</si>
  <si>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</si>
  <si>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</si>
  <si>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</si>
  <si>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</si>
  <si>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</si>
  <si>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</si>
  <si>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</si>
  <si>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</si>
  <si>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</si>
  <si>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</si>
  <si>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</si>
  <si>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</si>
  <si>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</si>
  <si>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</si>
  <si>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</si>
  <si>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</si>
  <si>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</si>
  <si>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</si>
  <si>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</si>
  <si>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</si>
  <si>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</si>
  <si>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</si>
  <si>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</si>
  <si>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</si>
  <si>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</si>
  <si>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</si>
  <si>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</si>
  <si>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</si>
  <si>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</si>
  <si>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</si>
  <si>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</si>
  <si>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</si>
  <si>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</si>
  <si>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</si>
  <si>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</si>
  <si>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</si>
  <si>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</si>
  <si>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</si>
  <si>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</si>
  <si>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</si>
  <si>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</si>
  <si>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</si>
  <si>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</si>
  <si>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</si>
  <si>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</si>
  <si>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</si>
  <si>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</si>
  <si>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</si>
  <si>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</si>
  <si>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</si>
  <si>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</si>
  <si>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</si>
  <si>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</si>
  <si>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</si>
  <si>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</si>
  <si>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</si>
  <si>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</si>
  <si>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</si>
  <si>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</si>
  <si>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</si>
  <si>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</si>
  <si>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</si>
  <si>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</si>
  <si>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</si>
  <si>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</si>
  <si>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</si>
  <si>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</si>
  <si>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</si>
  <si>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</si>
  <si>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</si>
  <si>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</si>
  <si>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</si>
  <si>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</si>
  <si>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</si>
  <si>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</si>
  <si>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</si>
  <si>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</si>
  <si>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</si>
  <si>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</si>
  <si>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</si>
  <si>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</si>
  <si>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</si>
  <si>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</si>
  <si>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</si>
  <si>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</si>
  <si>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</si>
  <si>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</si>
  <si>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</si>
  <si>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</si>
  <si>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</si>
  <si>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</si>
  <si>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</si>
  <si>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</si>
  <si>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</si>
  <si>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</si>
  <si>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</si>
  <si>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</si>
  <si>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</si>
  <si>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</si>
  <si>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</si>
  <si>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</si>
  <si>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</si>
  <si>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</si>
  <si>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</si>
  <si>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</si>
  <si>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</si>
  <si>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</si>
  <si>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</si>
  <si>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</si>
  <si>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</si>
  <si>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</si>
  <si>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</si>
  <si>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</si>
  <si>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</si>
  <si>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</si>
  <si>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</si>
  <si>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</si>
  <si>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</si>
  <si>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</si>
  <si>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</si>
  <si>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</si>
  <si>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</si>
  <si>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</si>
  <si>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</si>
  <si>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</si>
  <si>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</si>
  <si>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</si>
  <si>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</si>
  <si>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</si>
  <si>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</si>
  <si>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</si>
  <si>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</si>
  <si>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</si>
  <si>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</si>
  <si>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</si>
  <si>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</si>
  <si>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</si>
  <si>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</si>
  <si>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</si>
  <si>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</si>
  <si>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</si>
  <si>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</si>
  <si>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</si>
  <si>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</si>
  <si>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</si>
  <si>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</si>
  <si>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</si>
  <si>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</si>
  <si>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</si>
  <si>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</si>
  <si>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</si>
  <si>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</si>
  <si>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</si>
  <si>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</si>
  <si>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</si>
  <si>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</si>
  <si>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</si>
  <si>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</si>
  <si>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</si>
  <si>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</si>
  <si>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</si>
  <si>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</si>
  <si>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</si>
  <si>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</si>
  <si>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</si>
  <si>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</si>
  <si>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</si>
  <si>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</si>
  <si>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</si>
  <si>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</si>
  <si>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</si>
  <si>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</si>
  <si>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</si>
  <si>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</si>
  <si>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</si>
  <si>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</si>
  <si>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</si>
  <si>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</si>
  <si>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</si>
  <si>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</si>
  <si>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</si>
  <si>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</si>
  <si>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</si>
  <si>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</si>
  <si>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</si>
  <si>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</si>
  <si>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</si>
  <si>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</si>
  <si>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</si>
  <si>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</si>
  <si>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</si>
  <si>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</si>
  <si>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</si>
  <si>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</si>
  <si>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</si>
  <si>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</si>
  <si>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</si>
  <si>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</si>
  <si>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</si>
  <si>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</si>
  <si>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</si>
  <si>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</si>
  <si>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</si>
  <si>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</si>
  <si>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</si>
  <si>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</si>
  <si>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</si>
  <si>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</si>
  <si>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</si>
  <si>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</si>
  <si>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</si>
  <si>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</si>
  <si>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</si>
  <si>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</si>
  <si>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</si>
  <si>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</si>
  <si>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</si>
  <si>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</si>
  <si>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</si>
  <si>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</si>
  <si>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</si>
  <si>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</si>
  <si>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</si>
  <si>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</si>
  <si>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</si>
  <si>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</si>
  <si>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</si>
  <si>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</si>
  <si>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</si>
  <si>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</si>
  <si>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</si>
  <si>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</si>
  <si>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</si>
  <si>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</si>
  <si>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</si>
  <si>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</si>
  <si>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</si>
  <si>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</si>
  <si>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</si>
  <si>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</si>
  <si>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</si>
  <si>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</si>
  <si>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</si>
  <si>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</si>
  <si>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</si>
  <si>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</si>
  <si>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</si>
  <si>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</si>
  <si>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</si>
  <si>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</si>
  <si>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</si>
  <si>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</si>
  <si>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</si>
  <si>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</si>
  <si>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</si>
  <si>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</si>
  <si>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</si>
  <si>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</si>
  <si>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</si>
  <si>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</si>
  <si>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</si>
  <si>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</si>
  <si>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</si>
  <si>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</si>
  <si>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</si>
  <si>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</si>
  <si>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</si>
  <si>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</si>
  <si>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</si>
  <si>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</si>
  <si>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</si>
  <si>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</si>
  <si>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</si>
  <si>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</si>
  <si>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</si>
  <si>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</si>
  <si>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</si>
  <si>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</si>
  <si>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</si>
  <si>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</si>
  <si>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</si>
  <si>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</si>
  <si>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</si>
  <si>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</si>
  <si>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</si>
  <si>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</si>
  <si>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</si>
  <si>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</si>
  <si>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</si>
  <si>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</si>
  <si>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</si>
  <si>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</si>
  <si>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</si>
  <si>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</si>
  <si>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</si>
  <si>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</si>
  <si>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</si>
  <si>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</si>
  <si>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</si>
  <si>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</si>
  <si>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</si>
  <si>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</si>
  <si>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</si>
  <si>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</si>
  <si>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</si>
  <si>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</si>
  <si>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</si>
  <si>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</si>
  <si>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</si>
  <si>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</si>
  <si>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</si>
  <si>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</si>
  <si>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</si>
  <si>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</si>
  <si>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</si>
  <si>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</si>
  <si>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</si>
  <si>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</si>
  <si>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</si>
  <si>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</si>
  <si>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</si>
  <si>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</si>
  <si>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</si>
  <si>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</si>
  <si>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</si>
  <si>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</si>
  <si>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</si>
  <si>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</si>
  <si>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</si>
  <si>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</si>
  <si>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</si>
  <si>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</si>
  <si>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</si>
  <si>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</si>
  <si>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</si>
  <si>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</si>
  <si>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</si>
  <si>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</si>
  <si>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</si>
  <si>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</si>
  <si>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</si>
  <si>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</si>
  <si>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</si>
  <si>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</si>
  <si>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</si>
  <si>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</si>
  <si>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</si>
  <si>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</si>
  <si>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</si>
  <si>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</si>
  <si>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</si>
  <si>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</si>
  <si>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</si>
  <si>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</si>
  <si>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</si>
  <si>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</si>
  <si>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</si>
  <si>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</si>
  <si>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</si>
  <si>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</si>
  <si>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</si>
  <si>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</si>
  <si>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</si>
  <si>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</si>
  <si>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</si>
  <si>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</si>
  <si>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</si>
  <si>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</si>
  <si>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</si>
  <si>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</si>
  <si>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</si>
  <si>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</si>
  <si>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</si>
  <si>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</si>
  <si>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</si>
  <si>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</si>
  <si>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</si>
  <si>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</si>
  <si>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</si>
  <si>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</si>
  <si>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</si>
  <si>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</si>
  <si>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</si>
  <si>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</si>
  <si>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</si>
  <si>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</si>
  <si>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</si>
  <si>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</si>
  <si>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</si>
  <si>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</si>
  <si>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</si>
  <si>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</si>
  <si>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</si>
  <si>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</si>
  <si>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</si>
  <si>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</si>
  <si>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</si>
  <si>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</si>
  <si>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</si>
  <si>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</si>
  <si>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</si>
  <si>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</si>
  <si>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</si>
  <si>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</si>
  <si>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</si>
  <si>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</si>
  <si>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</si>
  <si>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</si>
  <si>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</si>
  <si>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</si>
  <si>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</si>
  <si>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</si>
  <si>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</si>
  <si>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</si>
  <si>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</si>
  <si>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</si>
  <si>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</si>
  <si>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</si>
  <si>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</si>
  <si>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</si>
  <si>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</si>
  <si>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</si>
  <si>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</si>
  <si>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</si>
  <si>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</si>
  <si>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</si>
  <si>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</si>
  <si>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</si>
  <si>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</si>
  <si>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</si>
  <si>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</si>
  <si>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</si>
  <si>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</si>
  <si>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</si>
  <si>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</si>
  <si>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</si>
  <si>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</si>
  <si>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</si>
  <si>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</si>
  <si>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</si>
  <si>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</si>
  <si>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</si>
  <si>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</si>
  <si>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</si>
  <si>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</si>
  <si>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</si>
  <si>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</si>
  <si>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</si>
  <si>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</si>
  <si>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</si>
  <si>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</si>
  <si>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</si>
  <si>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</si>
  <si>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</si>
  <si>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</si>
  <si>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</si>
  <si>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</si>
  <si>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</si>
  <si>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</si>
  <si>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</si>
  <si>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</si>
  <si>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</si>
  <si>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</si>
  <si>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</si>
  <si>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</si>
  <si>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</si>
  <si>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</si>
  <si>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</si>
  <si>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</si>
  <si>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</si>
  <si>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</si>
  <si>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</si>
  <si>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</si>
  <si>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</si>
  <si>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</si>
  <si>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</si>
  <si>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</si>
  <si>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</si>
  <si>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</si>
  <si>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</si>
  <si>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</si>
  <si>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</si>
  <si>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</si>
  <si>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</si>
  <si>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</si>
  <si>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</si>
  <si>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</si>
  <si>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</si>
  <si>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</si>
  <si>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</si>
  <si>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</si>
  <si>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</si>
  <si>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</si>
  <si>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</si>
  <si>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</si>
  <si>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</si>
  <si>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</si>
  <si>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</si>
  <si>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</si>
  <si>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</si>
  <si>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</si>
  <si>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</si>
  <si>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</si>
  <si>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</si>
  <si>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</si>
  <si>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</si>
  <si>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</si>
  <si>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</si>
  <si>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</si>
  <si>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</si>
  <si>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</si>
  <si>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</si>
  <si>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</si>
  <si>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</si>
  <si>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</si>
  <si>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</si>
  <si>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</si>
  <si>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</si>
  <si>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</si>
  <si>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</si>
  <si>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</si>
  <si>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</si>
  <si>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</si>
  <si>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</si>
  <si>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</si>
  <si>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</si>
  <si>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</si>
  <si>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</si>
  <si>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</si>
  <si>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</si>
  <si>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</si>
  <si>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</si>
  <si>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</si>
  <si>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</si>
  <si>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</si>
  <si>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</si>
  <si>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</si>
  <si>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</si>
  <si>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</si>
  <si>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</si>
  <si>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</si>
  <si>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</si>
  <si>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</si>
  <si>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</si>
  <si>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</si>
  <si>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</si>
  <si>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</si>
  <si>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</si>
  <si>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</si>
  <si>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</si>
  <si>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</si>
  <si>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</si>
  <si>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</si>
  <si>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</si>
  <si>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</si>
  <si>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</si>
  <si>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</si>
  <si>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</si>
  <si>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</si>
  <si>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</si>
  <si>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</si>
  <si>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</si>
  <si>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</si>
  <si>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</si>
  <si>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</si>
  <si>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</si>
  <si>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</si>
  <si>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</si>
  <si>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</si>
  <si>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</si>
  <si>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</si>
  <si>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</si>
  <si>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</si>
  <si>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</si>
  <si>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</si>
  <si>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</si>
  <si>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</si>
  <si>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</si>
  <si>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</si>
  <si>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</si>
  <si>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</si>
  <si>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</si>
  <si>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</si>
  <si>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</si>
  <si>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</si>
  <si>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</si>
  <si>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</si>
  <si>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</si>
  <si>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</si>
  <si>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</si>
  <si>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</si>
  <si>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</si>
  <si>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</si>
  <si>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</si>
  <si>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</si>
  <si>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</si>
  <si>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</si>
  <si>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</si>
  <si>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</si>
  <si>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</si>
  <si>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</si>
  <si>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</si>
  <si>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</si>
  <si>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</si>
  <si>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</si>
  <si>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</si>
  <si>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</si>
  <si>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</si>
  <si>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</si>
  <si>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</si>
  <si>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</si>
  <si>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</si>
  <si>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</si>
  <si>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</si>
  <si>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</si>
  <si>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</si>
  <si>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</si>
  <si>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</si>
  <si>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</si>
  <si>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</si>
  <si>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</si>
  <si>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</si>
  <si>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</si>
  <si>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</si>
  <si>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</si>
  <si>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</si>
  <si>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</si>
  <si>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</si>
  <si>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</si>
  <si>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</si>
  <si>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</si>
  <si>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</si>
  <si>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</si>
  <si>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</si>
  <si>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</si>
  <si>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</si>
  <si>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</si>
  <si>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</si>
  <si>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</si>
  <si>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</si>
  <si>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</si>
  <si>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</si>
  <si>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</si>
  <si>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</si>
  <si>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</si>
  <si>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</si>
  <si>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</si>
  <si>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</si>
  <si>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</si>
  <si>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</si>
  <si>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</si>
  <si>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</si>
  <si>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</si>
  <si>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</si>
  <si>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</si>
  <si>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</si>
  <si>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</si>
  <si>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</si>
  <si>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</si>
  <si>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</si>
  <si>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</si>
  <si>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</si>
  <si>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</si>
  <si>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</si>
  <si>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</si>
  <si>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</si>
  <si>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</si>
  <si>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</si>
  <si>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</si>
  <si>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</si>
  <si>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</si>
  <si>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</si>
  <si>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</si>
  <si>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</si>
  <si>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</si>
  <si>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</si>
  <si>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</si>
  <si>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</si>
  <si>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</si>
  <si>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</si>
  <si>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</si>
  <si>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</si>
  <si>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</si>
  <si>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</si>
  <si>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</si>
  <si>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</si>
  <si>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</si>
  <si>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</si>
  <si>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</si>
  <si>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</si>
  <si>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</si>
  <si>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</si>
  <si>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</si>
  <si>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</si>
  <si>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</si>
  <si>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</si>
  <si>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</si>
  <si>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</si>
  <si>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</si>
  <si>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</si>
  <si>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</si>
  <si>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</si>
  <si>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</si>
  <si>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</si>
  <si>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</si>
  <si>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</si>
  <si>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</si>
  <si>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</si>
  <si>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</si>
  <si>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</si>
  <si>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</si>
  <si>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</si>
  <si>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</si>
  <si>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</si>
  <si>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</si>
  <si>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</si>
  <si>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</si>
  <si>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</si>
  <si>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</si>
  <si>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</si>
  <si>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</si>
  <si>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</si>
  <si>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</si>
  <si>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</si>
  <si>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</si>
  <si>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</si>
  <si>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</si>
  <si>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</si>
  <si>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</si>
  <si>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</si>
  <si>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</si>
  <si>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</si>
  <si>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</si>
  <si>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</si>
  <si>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</si>
  <si>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</si>
  <si>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</si>
  <si>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</si>
  <si>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</si>
  <si>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</si>
  <si>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</si>
  <si>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</si>
  <si>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</si>
  <si>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</si>
  <si>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</si>
  <si>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</si>
  <si>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</si>
  <si>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</si>
  <si>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</si>
  <si>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</si>
  <si>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</si>
  <si>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</si>
  <si>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</si>
  <si>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</si>
  <si>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</si>
  <si>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</si>
  <si>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</si>
  <si>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</si>
  <si>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</si>
  <si>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</si>
  <si>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</si>
  <si>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</si>
  <si>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</si>
  <si>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</si>
  <si>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</si>
  <si>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</si>
  <si>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</si>
  <si>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</si>
  <si>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</si>
  <si>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</si>
  <si>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</si>
  <si>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</si>
  <si>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</si>
  <si>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</si>
  <si>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</si>
  <si>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</si>
  <si>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</si>
  <si>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</si>
  <si>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</si>
  <si>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</si>
  <si>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</si>
  <si>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</si>
  <si>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</si>
  <si>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</si>
  <si>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</si>
  <si>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</si>
  <si>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</si>
  <si>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</si>
  <si>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</si>
  <si>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</si>
  <si>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</si>
  <si>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</si>
  <si>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</si>
  <si>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</si>
  <si>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</si>
  <si>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</si>
  <si>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</si>
  <si>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</si>
  <si>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</si>
  <si>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</si>
  <si>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</si>
  <si>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</si>
  <si>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</si>
  <si>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</si>
  <si>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</si>
  <si>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</si>
  <si>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</si>
  <si>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</si>
  <si>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</si>
  <si>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</si>
  <si>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</si>
  <si>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</si>
  <si>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</si>
  <si>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</si>
  <si>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</si>
  <si>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</si>
  <si>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</si>
  <si>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</si>
  <si>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</si>
  <si>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</si>
  <si>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</si>
  <si>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</si>
  <si>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</si>
  <si>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</si>
  <si>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</si>
  <si>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</si>
  <si>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</si>
  <si>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</si>
  <si>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</si>
  <si>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</si>
  <si>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</si>
  <si>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</si>
  <si>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</si>
  <si>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</si>
  <si>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</si>
  <si>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</si>
  <si>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</si>
  <si>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</si>
  <si>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</si>
  <si>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</si>
  <si>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</si>
  <si>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</si>
  <si>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</si>
  <si>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</si>
  <si>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</si>
  <si>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</si>
  <si>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</si>
  <si>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</si>
  <si>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</si>
  <si>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</si>
  <si>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</si>
  <si>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</si>
  <si>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</si>
  <si>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</si>
  <si>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</si>
  <si>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</si>
  <si>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</si>
  <si>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</si>
  <si>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</si>
  <si>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</si>
  <si>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</si>
  <si>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</si>
  <si>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</si>
  <si>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</si>
  <si>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</si>
  <si>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</si>
  <si>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</si>
  <si>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</si>
  <si>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</si>
  <si>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</si>
  <si>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</si>
  <si>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</si>
  <si>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</si>
  <si>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</si>
  <si>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</si>
  <si>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</si>
  <si>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</si>
  <si>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</si>
  <si>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</si>
  <si>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</si>
  <si>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</si>
  <si>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</si>
  <si>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</si>
  <si>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</si>
  <si>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</si>
  <si>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</si>
  <si>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</si>
  <si>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</si>
  <si>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</si>
  <si>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</si>
  <si>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</si>
  <si>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</si>
  <si>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</si>
  <si>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</si>
  <si>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</si>
  <si>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</si>
  <si>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</si>
  <si>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</si>
  <si>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</si>
  <si>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</si>
  <si>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</si>
  <si>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</si>
  <si>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</si>
  <si>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</si>
  <si>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</si>
  <si>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</si>
  <si>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</si>
  <si>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</si>
  <si>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</si>
  <si>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</si>
  <si>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</si>
  <si>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</si>
  <si>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</si>
  <si>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</si>
  <si>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</si>
  <si>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</si>
  <si>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</si>
  <si>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</si>
  <si>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</si>
  <si>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</si>
  <si>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</si>
  <si>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</si>
  <si>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</si>
  <si>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</si>
  <si>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</si>
  <si>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</si>
  <si>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</si>
  <si>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</si>
  <si>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</si>
  <si>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</si>
  <si>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</si>
  <si>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</si>
  <si>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</si>
  <si>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</si>
  <si>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</si>
  <si>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</si>
  <si>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</si>
  <si>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</si>
  <si>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</si>
  <si>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</si>
  <si>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</si>
  <si>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</si>
  <si>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</si>
  <si>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</si>
  <si>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</si>
  <si>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</si>
  <si>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</si>
  <si>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</si>
  <si>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</si>
  <si>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</si>
  <si>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</si>
  <si>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</si>
  <si>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</si>
  <si>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</si>
  <si>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</si>
  <si>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</si>
  <si>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</si>
  <si>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</si>
  <si>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</si>
  <si>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</si>
  <si>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</si>
  <si>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</si>
  <si>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</si>
  <si>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</si>
  <si>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</si>
  <si>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</si>
  <si>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</si>
  <si>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</si>
  <si>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</si>
  <si>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</si>
  <si>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</si>
  <si>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</si>
  <si>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</si>
  <si>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</si>
  <si>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</si>
  <si>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</si>
  <si>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</si>
  <si>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</si>
  <si>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</si>
  <si>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</si>
  <si>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</si>
  <si>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</si>
  <si>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</si>
  <si>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</si>
  <si>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</si>
  <si>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</si>
  <si>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</si>
  <si>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</si>
  <si>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</si>
  <si>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</si>
  <si>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</si>
  <si>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</si>
  <si>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</si>
  <si>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</si>
  <si>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</si>
  <si>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</si>
  <si>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</si>
  <si>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</si>
  <si>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</si>
  <si>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</si>
  <si>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</si>
  <si>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</si>
  <si>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</si>
  <si>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</si>
  <si>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</si>
  <si>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</si>
  <si>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</si>
  <si>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</si>
  <si>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</si>
  <si>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</si>
  <si>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</si>
  <si>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</si>
  <si>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</si>
  <si>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</si>
  <si>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</si>
  <si>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</si>
  <si>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</si>
  <si>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</si>
  <si>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</si>
  <si>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</si>
  <si>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</si>
  <si>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</si>
  <si>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</si>
  <si>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</si>
  <si>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</si>
  <si>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</si>
  <si>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</si>
  <si>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</si>
  <si>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</si>
  <si>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</si>
  <si>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</si>
  <si>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</si>
  <si>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</si>
  <si>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</si>
  <si>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</si>
  <si>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</si>
  <si>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</si>
  <si>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</si>
  <si>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</si>
  <si>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</si>
  <si>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</si>
  <si>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</si>
  <si>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</si>
  <si>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</si>
  <si>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</si>
  <si>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</si>
  <si>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</si>
  <si>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</si>
  <si>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</si>
  <si>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</si>
  <si>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</si>
  <si>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</si>
  <si>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</si>
  <si>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</si>
  <si>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</si>
  <si>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</si>
  <si>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</si>
  <si>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</si>
  <si>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</si>
  <si>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</si>
  <si>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</si>
  <si>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</si>
  <si>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</si>
  <si>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</si>
  <si>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</si>
  <si>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</si>
  <si>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</si>
  <si>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</si>
  <si>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</si>
  <si>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</si>
  <si>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</si>
  <si>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</si>
  <si>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</si>
  <si>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</si>
  <si>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</si>
  <si>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</si>
  <si>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</si>
  <si>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</si>
  <si>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</si>
  <si>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</si>
  <si>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</si>
  <si>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</si>
  <si>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</si>
  <si>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</si>
  <si>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</si>
  <si>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</si>
  <si>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</si>
  <si>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</si>
  <si>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</si>
  <si>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</si>
  <si>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</si>
  <si>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</si>
  <si>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</si>
  <si>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</si>
  <si>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</si>
  <si>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</si>
  <si>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</si>
  <si>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</si>
  <si>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</si>
  <si>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</si>
  <si>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</si>
  <si>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</si>
  <si>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</si>
  <si>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</si>
  <si>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</si>
  <si>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</si>
  <si>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</si>
  <si>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</si>
  <si>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</si>
  <si>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</si>
  <si>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</si>
  <si>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</si>
  <si>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</si>
  <si>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</si>
  <si>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</si>
  <si>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</si>
  <si>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</si>
  <si>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</si>
  <si>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</si>
  <si>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</si>
  <si>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</si>
  <si>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</si>
  <si>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</si>
  <si>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</si>
  <si>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</si>
  <si>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</si>
  <si>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</si>
  <si>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</si>
  <si>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</si>
  <si>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</si>
  <si>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</si>
  <si>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</si>
  <si>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</si>
  <si>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</si>
  <si>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</si>
  <si>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</si>
  <si>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</si>
  <si>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</si>
  <si>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</si>
  <si>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</si>
  <si>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</si>
  <si>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</si>
  <si>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</si>
  <si>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</si>
  <si>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</si>
  <si>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</si>
  <si>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</si>
  <si>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</si>
  <si>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</si>
  <si>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</si>
  <si>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</si>
  <si>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</si>
  <si>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</si>
  <si>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</si>
  <si>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</si>
  <si>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</si>
  <si>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</si>
  <si>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</si>
  <si>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</si>
  <si>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</si>
  <si>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</si>
  <si>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</si>
  <si>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</si>
  <si>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</si>
  <si>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</si>
  <si>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</si>
  <si>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</si>
  <si>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</si>
  <si>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</si>
  <si>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</si>
  <si>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</si>
  <si>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</si>
  <si>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</si>
  <si>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</si>
  <si>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</si>
  <si>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</si>
  <si>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</si>
  <si>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</si>
  <si>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</si>
  <si>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</si>
  <si>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</si>
  <si>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</si>
  <si>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</si>
  <si>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</si>
  <si>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</si>
  <si>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</si>
  <si>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</si>
  <si>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</si>
  <si>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</si>
  <si>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</si>
  <si>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</si>
  <si>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</si>
  <si>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</si>
  <si>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</si>
  <si>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</si>
  <si>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</si>
  <si>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</si>
  <si>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</si>
  <si>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</si>
  <si>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</si>
  <si>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</si>
  <si>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</si>
  <si>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</si>
  <si>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</si>
  <si>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</si>
  <si>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</si>
  <si>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</si>
  <si>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</si>
  <si>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</si>
  <si>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</si>
  <si>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</si>
  <si>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</si>
  <si>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</si>
  <si>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</si>
  <si>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</si>
  <si>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</si>
  <si>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</si>
  <si>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</si>
  <si>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</si>
  <si>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</si>
  <si>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</si>
  <si>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</si>
  <si>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</si>
  <si>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</si>
  <si>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</si>
  <si>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</si>
  <si>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</si>
  <si>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</si>
  <si>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</si>
  <si>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</si>
  <si>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</si>
  <si>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</si>
  <si>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</si>
  <si>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</si>
  <si>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</si>
  <si>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</si>
  <si>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</si>
  <si>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</si>
  <si>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</si>
  <si>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</si>
  <si>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</si>
  <si>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</si>
  <si>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</si>
  <si>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</si>
  <si>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</si>
  <si>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</si>
  <si>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</si>
  <si>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</si>
  <si>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</si>
  <si>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</si>
  <si>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</si>
  <si>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</si>
  <si>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</si>
  <si>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</si>
  <si>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</si>
  <si>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</si>
  <si>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</si>
  <si>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</si>
  <si>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</si>
  <si>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</si>
  <si>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</si>
  <si>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</si>
  <si>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</si>
  <si>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</si>
  <si>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</si>
  <si>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</si>
  <si>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</si>
  <si>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</si>
  <si>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</si>
  <si>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</si>
  <si>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</si>
  <si>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</si>
  <si>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</si>
  <si>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</si>
  <si>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</si>
  <si>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</si>
  <si>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</si>
  <si>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</si>
  <si>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</si>
  <si>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</si>
  <si>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</si>
  <si>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</si>
  <si>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</si>
  <si>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</si>
  <si>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</si>
  <si>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</si>
  <si>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</si>
  <si>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</si>
  <si>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</si>
  <si>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</si>
  <si>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</si>
  <si>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</si>
  <si>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</si>
  <si>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</si>
  <si>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</si>
  <si>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</si>
  <si>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</si>
  <si>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</si>
  <si>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</si>
  <si>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</si>
  <si>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</si>
  <si>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</si>
  <si>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</si>
  <si>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</si>
  <si>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</si>
  <si>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</si>
  <si>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</si>
  <si>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</si>
  <si>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</si>
  <si>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</si>
  <si>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</si>
  <si>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</si>
  <si>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</si>
  <si>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</si>
  <si>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</si>
  <si>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</si>
  <si>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</si>
  <si>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</si>
  <si>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</si>
  <si>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</si>
  <si>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</si>
  <si>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</si>
  <si>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</si>
  <si>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</si>
  <si>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</si>
  <si>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</si>
  <si>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</si>
  <si>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</si>
  <si>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</si>
  <si>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</si>
  <si>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</si>
  <si>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</si>
  <si>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</si>
  <si>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</si>
  <si>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</si>
  <si>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</si>
  <si>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</si>
  <si>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</si>
  <si>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</si>
  <si>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</si>
  <si>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</si>
  <si>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</si>
  <si>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</si>
  <si>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</si>
  <si>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</si>
  <si>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</si>
  <si>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</si>
  <si>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</si>
  <si>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</si>
  <si>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</si>
  <si>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</si>
  <si>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</si>
  <si>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</si>
  <si>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</si>
  <si>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</si>
  <si>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</si>
  <si>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</si>
  <si>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</si>
  <si>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</si>
  <si>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</si>
  <si>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</si>
  <si>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</si>
  <si>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</si>
  <si>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</si>
  <si>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</si>
  <si>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</si>
  <si>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</si>
  <si>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</si>
  <si>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</si>
  <si>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</si>
  <si>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</si>
  <si>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</si>
  <si>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</si>
  <si>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</si>
  <si>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</si>
  <si>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</si>
  <si>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</si>
  <si>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</si>
  <si>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</si>
  <si>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</si>
  <si>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</si>
  <si>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</si>
  <si>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</si>
  <si>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</si>
  <si>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</si>
  <si>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</si>
  <si>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</si>
  <si>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</si>
  <si>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</si>
  <si>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</si>
  <si>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</si>
  <si>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</si>
  <si>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</si>
  <si>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</si>
  <si>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</si>
  <si>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</si>
  <si>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</si>
  <si>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</si>
  <si>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</si>
  <si>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</si>
  <si>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</si>
  <si>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</si>
  <si>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</si>
  <si>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</si>
  <si>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</si>
  <si>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</si>
  <si>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</si>
  <si>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</si>
  <si>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</si>
  <si>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</si>
  <si>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</si>
  <si>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</si>
  <si>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</si>
  <si>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</si>
  <si>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</si>
  <si>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</si>
  <si>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</si>
  <si>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</si>
  <si>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</si>
  <si>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</si>
  <si>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</si>
  <si>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</si>
  <si>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</si>
  <si>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</si>
  <si>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</si>
  <si>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</si>
  <si>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</si>
  <si>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</si>
  <si>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</si>
  <si>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</si>
  <si>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</si>
  <si>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</si>
  <si>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</si>
  <si>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</si>
  <si>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</si>
  <si>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</si>
  <si>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</si>
  <si>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</si>
  <si>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</si>
  <si>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</si>
  <si>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</si>
  <si>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</si>
  <si>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</si>
  <si>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</si>
  <si>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</si>
  <si>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</si>
  <si>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</si>
  <si>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</si>
  <si>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</si>
  <si>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</si>
  <si>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</si>
  <si>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</si>
  <si>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</si>
  <si>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</si>
  <si>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</si>
  <si>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</si>
  <si>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</si>
  <si>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</si>
  <si>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</si>
  <si>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</si>
  <si>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</si>
  <si>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</si>
  <si>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</si>
  <si>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</si>
  <si>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</si>
  <si>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</si>
  <si>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</si>
  <si>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</si>
  <si>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</si>
  <si>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</si>
  <si>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</si>
  <si>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</si>
  <si>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</si>
  <si>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</si>
  <si>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</si>
  <si>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</si>
  <si>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</si>
  <si>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</si>
  <si>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</si>
  <si>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</si>
  <si>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</si>
  <si>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</si>
  <si>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</si>
  <si>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</si>
  <si>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</si>
  <si>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</si>
  <si>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</si>
  <si>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</si>
  <si>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</si>
  <si>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</si>
  <si>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</si>
  <si>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</si>
  <si>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</si>
  <si>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</si>
  <si>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</si>
  <si>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</si>
  <si>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</si>
  <si>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</si>
  <si>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</si>
  <si>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</si>
  <si>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</si>
  <si>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</si>
  <si>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</si>
  <si>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</si>
  <si>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</si>
  <si>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</si>
  <si>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</si>
  <si>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</si>
  <si>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</si>
  <si>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</si>
  <si>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</si>
  <si>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</si>
  <si>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</si>
  <si>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</si>
  <si>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</si>
  <si>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</si>
  <si>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</si>
  <si>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</si>
  <si>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</si>
  <si>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</si>
  <si>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</si>
  <si>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</si>
  <si>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</si>
  <si>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</si>
  <si>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</si>
  <si>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</si>
  <si>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</si>
  <si>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</si>
  <si>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</si>
  <si>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</si>
  <si>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</si>
  <si>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</si>
  <si>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</si>
  <si>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</si>
  <si>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</si>
  <si>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</si>
  <si>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</si>
  <si>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</si>
  <si>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</si>
  <si>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</si>
  <si>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</si>
  <si>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</si>
  <si>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</si>
  <si>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</si>
  <si>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</si>
  <si>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</si>
  <si>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</si>
  <si>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</si>
  <si>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</si>
  <si>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</si>
  <si>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</si>
  <si>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</si>
  <si>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</si>
  <si>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</si>
  <si>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</si>
  <si>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</si>
  <si>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</si>
  <si>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</si>
  <si>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</si>
  <si>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</si>
  <si>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</si>
  <si>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</si>
  <si>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</si>
  <si>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</si>
  <si>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</si>
  <si>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</si>
  <si>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</si>
  <si>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</si>
  <si>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</si>
  <si>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</si>
  <si>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</si>
  <si>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</si>
  <si>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</si>
  <si>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</si>
  <si>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</si>
  <si>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</si>
  <si>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</si>
  <si>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</si>
  <si>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</si>
  <si>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</si>
  <si>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</si>
  <si>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</si>
  <si>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</si>
  <si>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</si>
  <si>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</si>
  <si>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</si>
  <si>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</si>
  <si>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</si>
  <si>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</si>
  <si>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</si>
  <si>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</si>
  <si>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</si>
  <si>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</si>
  <si>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</si>
  <si>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</si>
  <si>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</si>
  <si>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</si>
  <si>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</si>
  <si>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</si>
  <si>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</si>
  <si>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</si>
  <si>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</si>
  <si>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</si>
  <si>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</si>
  <si>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</si>
  <si>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</si>
  <si>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</si>
  <si>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</si>
  <si>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</si>
  <si>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</si>
  <si>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</si>
  <si>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</si>
  <si>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</si>
  <si>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</si>
  <si>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</si>
  <si>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</si>
  <si>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</si>
  <si>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</si>
  <si>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</si>
  <si>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</si>
  <si>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</si>
  <si>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</si>
  <si>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</si>
  <si>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</si>
  <si>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</si>
  <si>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</si>
  <si>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</si>
  <si>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</si>
  <si>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</si>
  <si>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</si>
  <si>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</si>
  <si>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</si>
  <si>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</si>
  <si>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</si>
  <si>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</si>
  <si>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</si>
  <si>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</si>
  <si>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</si>
  <si>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</si>
  <si>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</si>
  <si>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</si>
  <si>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</si>
  <si>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</si>
  <si>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</si>
  <si>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</si>
  <si>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</si>
  <si>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</si>
  <si>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</si>
  <si>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</si>
  <si>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</si>
  <si>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</si>
  <si>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</si>
  <si>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</si>
  <si>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</si>
  <si>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</si>
  <si>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</si>
  <si>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</si>
  <si>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</si>
  <si>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</si>
  <si>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</si>
  <si>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</si>
  <si>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</si>
  <si>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</si>
  <si>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</si>
  <si>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</si>
  <si>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</si>
  <si>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</si>
  <si>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</si>
  <si>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</si>
  <si>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</si>
  <si>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</si>
  <si>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</si>
  <si>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</si>
  <si>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</si>
  <si>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</si>
  <si>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</si>
  <si>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</si>
  <si>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</si>
  <si>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</si>
  <si>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</si>
  <si>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</si>
  <si>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</si>
  <si>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</si>
  <si>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</si>
  <si>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</si>
  <si>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</si>
  <si>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</si>
  <si>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</si>
  <si>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</si>
  <si>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</si>
  <si>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</si>
  <si>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</si>
  <si>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</si>
  <si>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</si>
  <si>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</si>
  <si>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</si>
  <si>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</si>
  <si>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</si>
  <si>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</si>
  <si>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</si>
  <si>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</si>
  <si>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</si>
  <si>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</si>
  <si>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</si>
  <si>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</si>
  <si>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</si>
  <si>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</si>
  <si>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</si>
  <si>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</si>
  <si>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</si>
  <si>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</si>
  <si>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</si>
  <si>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</si>
  <si>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</si>
  <si>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</si>
  <si>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</si>
  <si>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</si>
  <si>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</si>
  <si>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</si>
  <si>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</si>
  <si>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</si>
  <si>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</si>
  <si>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</si>
  <si>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</si>
  <si>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</si>
  <si>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</si>
  <si>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</si>
  <si>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</si>
  <si>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</si>
  <si>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</si>
  <si>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</si>
  <si>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</si>
  <si>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</si>
  <si>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</si>
  <si>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</si>
  <si>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</si>
  <si>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</si>
  <si>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</si>
  <si>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</si>
  <si>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</si>
  <si>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</si>
  <si>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</si>
  <si>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</si>
  <si>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</si>
  <si>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</si>
  <si>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</si>
  <si>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</si>
  <si>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</si>
  <si>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</si>
  <si>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</si>
  <si>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</si>
  <si>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</si>
  <si>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</si>
  <si>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</si>
  <si>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</si>
  <si>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</si>
  <si>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</si>
  <si>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</si>
  <si>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</si>
  <si>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</si>
  <si>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</si>
  <si>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</si>
  <si>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</si>
  <si>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</si>
  <si>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</si>
  <si>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</si>
  <si>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</si>
  <si>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</si>
  <si>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</si>
  <si>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</si>
  <si>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</si>
  <si>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</si>
  <si>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</si>
  <si>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</si>
  <si>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</si>
  <si>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</si>
  <si>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</si>
  <si>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</si>
  <si>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</si>
  <si>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</si>
  <si>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</si>
  <si>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</si>
  <si>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</si>
  <si>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</si>
  <si>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</si>
  <si>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</si>
  <si>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</si>
  <si>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</si>
  <si>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</si>
  <si>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</si>
  <si>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</si>
  <si>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</si>
  <si>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</si>
  <si>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</si>
  <si>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</si>
  <si>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</si>
  <si>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</si>
  <si>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</si>
  <si>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</si>
  <si>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</si>
  <si>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</si>
  <si>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</si>
  <si>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</si>
  <si>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</si>
  <si>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</si>
  <si>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</si>
  <si>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</si>
  <si>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</si>
  <si>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</si>
  <si>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</si>
  <si>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</si>
  <si>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</si>
  <si>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</si>
  <si>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</si>
  <si>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</si>
  <si>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</si>
  <si>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</si>
  <si>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</si>
  <si>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</si>
  <si>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</si>
  <si>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</si>
  <si>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</si>
  <si>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</si>
  <si>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</si>
  <si>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</si>
  <si>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</si>
  <si>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</si>
  <si>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</si>
  <si>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</si>
  <si>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</si>
  <si>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</si>
  <si>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</si>
  <si>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</si>
  <si>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</si>
  <si>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</si>
  <si>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</si>
  <si>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</si>
  <si>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</si>
  <si>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</si>
  <si>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</si>
  <si>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</si>
  <si>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</si>
  <si>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</si>
  <si>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</si>
  <si>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</si>
  <si>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</si>
  <si>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</si>
  <si>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</si>
  <si>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</si>
  <si>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</si>
  <si>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</si>
  <si>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</si>
  <si>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</si>
  <si>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</si>
  <si>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</si>
  <si>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</si>
  <si>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</si>
  <si>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</si>
  <si>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</si>
  <si>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</si>
  <si>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</si>
  <si>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</si>
  <si>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</si>
  <si>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</si>
  <si>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</si>
  <si>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</si>
  <si>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</si>
  <si>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</si>
  <si>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</si>
  <si>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</si>
  <si>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</si>
  <si>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</si>
  <si>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</si>
  <si>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</si>
  <si>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</si>
  <si>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</si>
  <si>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</si>
  <si>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</si>
  <si>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</si>
  <si>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</si>
  <si>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</si>
  <si>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</si>
  <si>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</si>
  <si>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</si>
  <si>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</si>
  <si>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</si>
  <si>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</si>
  <si>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</si>
  <si>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</si>
  <si>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</si>
  <si>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</si>
  <si>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</si>
  <si>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</si>
  <si>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</si>
  <si>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</si>
  <si>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</si>
  <si>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</si>
  <si>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</si>
  <si>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</si>
  <si>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</si>
  <si>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</si>
  <si>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</si>
  <si>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</si>
  <si>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</si>
  <si>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</si>
  <si>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</si>
  <si>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</si>
  <si>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</si>
  <si>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</si>
  <si>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</si>
  <si>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</si>
  <si>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</si>
  <si>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</si>
  <si>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</si>
  <si>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</si>
  <si>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</si>
  <si>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</si>
  <si>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</si>
  <si>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</si>
  <si>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</si>
  <si>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</si>
  <si>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</si>
  <si>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</si>
  <si>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</si>
  <si>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</si>
  <si>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</si>
  <si>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</si>
  <si>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</si>
  <si>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</si>
  <si>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</si>
  <si>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</si>
  <si>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</si>
  <si>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</si>
  <si>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</si>
  <si>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</si>
  <si>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</si>
  <si>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</si>
  <si>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</si>
  <si>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</si>
  <si>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</si>
  <si>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</si>
  <si>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</si>
  <si>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</si>
  <si>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</si>
  <si>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</si>
  <si>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</si>
  <si>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</si>
  <si>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</si>
  <si>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</si>
  <si>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</si>
  <si>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</si>
  <si>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</si>
  <si>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</si>
  <si>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</si>
  <si>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</si>
  <si>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</si>
  <si>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</si>
  <si>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</si>
  <si>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</si>
  <si>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</si>
  <si>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</si>
  <si>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</si>
  <si>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</si>
  <si>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</si>
  <si>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</si>
  <si>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</si>
  <si>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</si>
  <si>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</si>
  <si>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</si>
  <si>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</si>
  <si>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</si>
  <si>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</si>
  <si>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</si>
  <si>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</si>
  <si>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</si>
  <si>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</si>
  <si>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</si>
  <si>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</si>
  <si>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</si>
  <si>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</si>
  <si>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</si>
  <si>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</si>
  <si>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</si>
  <si>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</si>
  <si>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</si>
  <si>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</si>
  <si>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</si>
  <si>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</si>
  <si>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</si>
  <si>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</si>
  <si>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</si>
  <si>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</si>
  <si>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</si>
  <si>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</si>
  <si>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</si>
  <si>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</si>
  <si>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</si>
  <si>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</si>
  <si>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</si>
  <si>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</si>
  <si>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</si>
  <si>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</si>
  <si>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</si>
  <si>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</si>
  <si>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</si>
  <si>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</si>
  <si>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</si>
  <si>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</si>
  <si>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</si>
  <si>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</si>
  <si>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</si>
  <si>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</si>
  <si>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</si>
  <si>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</si>
  <si>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</si>
  <si>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</si>
  <si>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</si>
  <si>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</si>
  <si>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</si>
  <si>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</si>
  <si>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</si>
  <si>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</si>
  <si>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</si>
  <si>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</si>
  <si>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</si>
  <si>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</si>
  <si>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</si>
  <si>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</si>
  <si>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</si>
  <si>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</si>
  <si>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</si>
  <si>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</si>
  <si>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</si>
  <si>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</si>
  <si>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</si>
  <si>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</si>
  <si>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</si>
  <si>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</si>
  <si>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</si>
  <si>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</si>
  <si>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</si>
  <si>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</si>
  <si>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</si>
  <si>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</si>
  <si>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</si>
  <si>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</si>
  <si>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</si>
  <si>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</si>
  <si>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</si>
  <si>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</si>
  <si>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</si>
  <si>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</si>
  <si>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</si>
  <si>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</si>
  <si>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</si>
  <si>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</si>
  <si>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</si>
  <si>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</si>
  <si>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</si>
  <si>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</si>
  <si>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</si>
  <si>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</si>
  <si>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</si>
  <si>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</si>
  <si>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</si>
  <si>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</si>
  <si>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</si>
  <si>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</si>
  <si>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</si>
  <si>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</si>
  <si>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</si>
  <si>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</si>
  <si>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</si>
  <si>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</si>
  <si>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</si>
  <si>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</si>
  <si>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</si>
  <si>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</si>
  <si>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</si>
  <si>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</si>
  <si>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</si>
  <si>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</si>
  <si>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</si>
  <si>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</si>
  <si>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</si>
  <si>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</si>
  <si>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</si>
  <si>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</si>
  <si>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</si>
  <si>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</si>
  <si>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</si>
  <si>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</si>
  <si>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</si>
  <si>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</si>
  <si>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</si>
  <si>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</si>
  <si>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</si>
  <si>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</si>
  <si>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</si>
  <si>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</si>
  <si>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</si>
  <si>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</si>
  <si>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</si>
  <si>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</si>
  <si>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</si>
  <si>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</si>
  <si>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</si>
  <si>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</si>
  <si>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</si>
  <si>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</si>
  <si>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</si>
  <si>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</si>
  <si>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</si>
  <si>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</si>
  <si>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</si>
  <si>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</si>
  <si>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</si>
  <si>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</si>
  <si>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</si>
  <si>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</si>
  <si>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</si>
  <si>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</si>
  <si>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</si>
  <si>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</si>
  <si>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</si>
  <si>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</si>
  <si>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</si>
  <si>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</si>
  <si>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</si>
  <si>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</si>
  <si>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</si>
  <si>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</si>
  <si>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</si>
  <si>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</si>
  <si>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</si>
  <si>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</si>
  <si>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</si>
  <si>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</si>
  <si>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</si>
  <si>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</si>
  <si>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</si>
  <si>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</si>
  <si>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</si>
  <si>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</si>
  <si>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</si>
  <si>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</si>
  <si>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</si>
  <si>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</si>
  <si>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</si>
  <si>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</si>
  <si>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</si>
  <si>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</si>
  <si>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</si>
  <si>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</si>
  <si>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</si>
  <si>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</si>
  <si>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</si>
  <si>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</si>
  <si>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</si>
  <si>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</si>
  <si>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</si>
  <si>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</si>
  <si>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</si>
  <si>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</si>
  <si>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</si>
  <si>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</si>
  <si>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</si>
  <si>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</si>
  <si>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</si>
  <si>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</si>
  <si>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</si>
  <si>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</si>
  <si>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</si>
  <si>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</si>
  <si>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</si>
  <si>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</si>
  <si>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</si>
  <si>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</si>
  <si>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</si>
  <si>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</si>
  <si>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</si>
  <si>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</si>
  <si>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</si>
  <si>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</si>
  <si>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</si>
  <si>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</si>
  <si>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</si>
  <si>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</si>
  <si>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</si>
  <si>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</si>
  <si>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</si>
  <si>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</si>
  <si>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</si>
  <si>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</si>
  <si>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</si>
  <si>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</si>
  <si>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</si>
  <si>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</si>
  <si>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</si>
  <si>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</si>
  <si>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</si>
  <si>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</si>
  <si>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</si>
  <si>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</si>
  <si>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</si>
  <si>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</si>
  <si>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</si>
  <si>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</si>
  <si>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</si>
  <si>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</si>
  <si>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</si>
  <si>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</si>
  <si>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</si>
  <si>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</si>
  <si>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</si>
  <si>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</si>
  <si>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</si>
  <si>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</si>
  <si>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</si>
  <si>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</si>
  <si>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</si>
  <si>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</si>
  <si>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</si>
  <si>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</si>
  <si>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</si>
  <si>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</si>
  <si>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</si>
  <si>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</si>
  <si>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</si>
  <si>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</si>
  <si>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</si>
  <si>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</si>
  <si>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</si>
  <si>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</si>
  <si>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</si>
  <si>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</si>
  <si>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</si>
  <si>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</si>
  <si>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</si>
  <si>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</si>
  <si>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</si>
  <si>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</si>
  <si>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</si>
  <si>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</si>
  <si>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</si>
  <si>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</si>
  <si>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</si>
  <si>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</si>
  <si>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</si>
  <si>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</si>
  <si>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</si>
  <si>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</si>
  <si>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</si>
  <si>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</si>
  <si>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</si>
  <si>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</si>
  <si>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</si>
  <si>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</si>
  <si>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</si>
  <si>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</si>
  <si>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</si>
  <si>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</si>
  <si>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</si>
  <si>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</si>
  <si>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</si>
  <si>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</si>
  <si>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</si>
  <si>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</si>
  <si>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</si>
  <si>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</si>
  <si>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</si>
  <si>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</si>
  <si>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</si>
  <si>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</si>
  <si>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</si>
  <si>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</si>
  <si>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</si>
  <si>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</si>
  <si>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</si>
  <si>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</si>
  <si>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</si>
  <si>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</si>
  <si>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</si>
  <si>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</si>
  <si>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</si>
  <si>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</si>
  <si>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</si>
  <si>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</si>
  <si>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</si>
  <si>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</si>
  <si>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</si>
  <si>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</si>
  <si>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</si>
  <si>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</si>
  <si>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</si>
  <si>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</si>
  <si>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</si>
  <si>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</si>
  <si>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</si>
  <si>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</si>
  <si>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</si>
  <si>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</si>
  <si>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</si>
  <si>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</si>
  <si>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</si>
  <si>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</si>
  <si>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</si>
  <si>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</si>
  <si>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</si>
  <si>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</si>
  <si>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</si>
  <si>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</si>
  <si>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</si>
  <si>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</si>
  <si>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</si>
  <si>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</si>
  <si>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</si>
  <si>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</si>
  <si>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</si>
  <si>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</si>
  <si>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</si>
  <si>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</si>
  <si>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</si>
  <si>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</si>
  <si>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</si>
  <si>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</si>
  <si>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</si>
  <si>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</si>
  <si>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</si>
  <si>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</si>
  <si>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</si>
  <si>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</si>
  <si>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</si>
  <si>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</si>
  <si>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</si>
  <si>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</si>
  <si>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</si>
  <si>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</si>
  <si>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</si>
  <si>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</si>
  <si>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</si>
  <si>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</si>
  <si>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</si>
  <si>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</si>
  <si>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</si>
  <si>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</si>
  <si>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</si>
  <si>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</si>
  <si>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</si>
  <si>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</si>
  <si>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</si>
  <si>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</si>
  <si>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</si>
  <si>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</si>
  <si>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</si>
  <si>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</si>
  <si>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</si>
  <si>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</si>
  <si>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</si>
  <si>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</si>
  <si>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</si>
  <si>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</si>
  <si>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</si>
  <si>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</si>
  <si>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</si>
  <si>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</si>
  <si>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</si>
  <si>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</si>
  <si>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</si>
  <si>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</si>
  <si>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</si>
  <si>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</si>
  <si>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</si>
  <si>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</si>
  <si>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</si>
  <si>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</si>
  <si>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</si>
  <si>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</si>
  <si>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</si>
  <si>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</si>
  <si>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</si>
  <si>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</si>
  <si>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</si>
  <si>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</si>
  <si>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</si>
  <si>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</si>
  <si>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</si>
  <si>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</si>
  <si>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</si>
  <si>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</si>
  <si>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</si>
  <si>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</si>
  <si>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</si>
  <si>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</si>
  <si>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</si>
  <si>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</si>
  <si>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</si>
  <si>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</si>
  <si>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</si>
  <si>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</si>
  <si>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</si>
  <si>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</si>
  <si>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</si>
  <si>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</si>
  <si>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</si>
  <si>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</si>
  <si>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</si>
  <si>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</si>
  <si>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</si>
  <si>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</si>
  <si>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</si>
  <si>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</si>
  <si>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</si>
  <si>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</si>
  <si>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</si>
  <si>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</si>
  <si>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</si>
  <si>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</si>
  <si>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</si>
  <si>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</si>
  <si>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</si>
  <si>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</si>
  <si>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</si>
  <si>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</si>
  <si>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</si>
  <si>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</si>
  <si>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</si>
  <si>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</si>
  <si>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</si>
  <si>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</si>
  <si>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</si>
  <si>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</si>
  <si>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</si>
  <si>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</si>
  <si>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</si>
  <si>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</si>
  <si>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</si>
  <si>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</si>
  <si>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</si>
  <si>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</si>
  <si>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</si>
  <si>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</si>
  <si>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</si>
  <si>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</si>
  <si>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</si>
  <si>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</si>
  <si>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</si>
  <si>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</si>
  <si>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</si>
  <si>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</si>
  <si>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</si>
  <si>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</si>
  <si>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</si>
  <si>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</si>
  <si>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</si>
  <si>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</si>
  <si>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</si>
  <si>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</si>
  <si>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</si>
  <si>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</si>
  <si>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</si>
  <si>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</si>
  <si>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</si>
  <si>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</si>
  <si>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</si>
  <si>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</si>
  <si>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</si>
  <si>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</si>
  <si>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</si>
  <si>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</si>
  <si>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</si>
  <si>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</si>
  <si>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</si>
  <si>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</si>
  <si>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</si>
  <si>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</si>
  <si>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</si>
  <si>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</si>
  <si>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</si>
  <si>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</si>
  <si>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</si>
  <si>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</si>
  <si>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</si>
  <si>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</si>
  <si>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</si>
  <si>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</si>
  <si>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</si>
  <si>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</si>
  <si>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</si>
  <si>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</si>
  <si>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</si>
  <si>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</si>
  <si>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</si>
  <si>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</si>
  <si>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</si>
  <si>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</si>
  <si>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</si>
  <si>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</si>
  <si>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</si>
  <si>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</si>
  <si>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</si>
  <si>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</si>
  <si>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</si>
  <si>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</si>
  <si>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</si>
  <si>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</si>
  <si>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</si>
  <si>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</si>
  <si>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</si>
  <si>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</si>
  <si>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</si>
  <si>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</si>
  <si>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</si>
  <si>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</si>
  <si>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</si>
  <si>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</si>
  <si>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</si>
  <si>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</si>
  <si>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</si>
  <si>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</si>
  <si>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</si>
  <si>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</si>
  <si>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</si>
  <si>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</si>
  <si>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</si>
  <si>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</si>
  <si>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</si>
  <si>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</si>
  <si>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</si>
  <si>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</si>
  <si>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</si>
  <si>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</si>
  <si>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</si>
  <si>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</si>
  <si>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</si>
  <si>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</si>
  <si>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</si>
  <si>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</si>
  <si>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</si>
  <si>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</si>
  <si>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</si>
  <si>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</si>
  <si>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</si>
  <si>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</si>
  <si>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</si>
  <si>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</si>
  <si>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</si>
  <si>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</si>
  <si>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</si>
  <si>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</si>
  <si>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</si>
  <si>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</si>
  <si>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</si>
  <si>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</si>
  <si>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</si>
  <si>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</si>
  <si>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</si>
  <si>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</si>
  <si>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</si>
  <si>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</si>
  <si>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</si>
  <si>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</si>
  <si>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</si>
  <si>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</si>
  <si>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</si>
  <si>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</si>
  <si>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</si>
  <si>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</si>
  <si>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</si>
  <si>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</si>
  <si>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</si>
  <si>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</si>
  <si>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</si>
  <si>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</si>
  <si>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</si>
  <si>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</si>
  <si>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</si>
  <si>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</si>
  <si>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</si>
  <si>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</si>
  <si>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</si>
  <si>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</si>
  <si>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</si>
  <si>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</si>
  <si>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</si>
  <si>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</si>
  <si>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</si>
  <si>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</si>
  <si>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</si>
  <si>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</si>
  <si>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</si>
  <si>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</si>
  <si>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</si>
  <si>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</si>
  <si>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</si>
  <si>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</si>
  <si>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</si>
  <si>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</si>
  <si>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</si>
  <si>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</si>
  <si>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</si>
  <si>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</si>
  <si>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</si>
  <si>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</si>
  <si>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</si>
  <si>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</si>
  <si>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</si>
  <si>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</si>
  <si>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</si>
  <si>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</si>
  <si>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</si>
  <si>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</si>
  <si>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</si>
  <si>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</si>
  <si>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</si>
  <si>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</si>
  <si>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</si>
  <si>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</si>
  <si>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</si>
  <si>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</si>
  <si>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</si>
  <si>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</si>
  <si>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</si>
  <si>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</si>
  <si>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</si>
  <si>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</si>
  <si>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</si>
  <si>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</si>
  <si>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</si>
  <si>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</si>
  <si>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</si>
  <si>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</si>
  <si>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</si>
  <si>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</si>
  <si>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</si>
  <si>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</si>
  <si>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</si>
  <si>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</si>
  <si>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</si>
  <si>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</si>
  <si>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</si>
  <si>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</si>
  <si>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</si>
  <si>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</si>
  <si>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</si>
  <si>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</si>
  <si>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</si>
  <si>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</si>
  <si>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</si>
  <si>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</si>
  <si>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</si>
  <si>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</si>
  <si>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</si>
  <si>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</si>
  <si>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</si>
  <si>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</si>
  <si>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</si>
  <si>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</si>
  <si>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</si>
  <si>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</si>
  <si>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</si>
  <si>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</si>
  <si>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</si>
  <si>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</si>
  <si>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</si>
  <si>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</si>
  <si>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</si>
  <si>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</si>
  <si>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</si>
  <si>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</si>
  <si>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</si>
  <si>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</si>
  <si>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</si>
  <si>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</si>
  <si>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</si>
  <si>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</si>
  <si>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</si>
  <si>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</si>
  <si>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</si>
  <si>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</si>
  <si>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</si>
  <si>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</si>
  <si>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</si>
  <si>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</si>
  <si>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</si>
  <si>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</si>
  <si>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</si>
  <si>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</si>
  <si>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</si>
  <si>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</si>
  <si>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</si>
  <si>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</si>
  <si>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</si>
  <si>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</si>
  <si>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</si>
  <si>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</si>
  <si>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</si>
  <si>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</si>
  <si>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</si>
  <si>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</si>
  <si>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</si>
  <si>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</si>
  <si>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</si>
  <si>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</si>
  <si>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</si>
  <si>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</si>
  <si>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</si>
  <si>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</si>
  <si>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</si>
  <si>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</si>
  <si>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</si>
  <si>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</si>
  <si>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</si>
  <si>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</si>
  <si>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</si>
  <si>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</si>
  <si>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</si>
  <si>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</si>
  <si>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</si>
  <si>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</si>
  <si>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</si>
  <si>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</si>
  <si>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</si>
  <si>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</si>
  <si>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</si>
  <si>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</si>
  <si>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</si>
  <si>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</si>
  <si>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</si>
  <si>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</si>
  <si>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</si>
  <si>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</si>
  <si>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</si>
  <si>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</si>
  <si>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</si>
  <si>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</si>
  <si>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</si>
  <si>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</si>
  <si>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</si>
  <si>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</si>
  <si>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</si>
  <si>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</si>
  <si>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</si>
  <si>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</si>
  <si>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</si>
  <si>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</si>
  <si>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</si>
  <si>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</si>
  <si>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</si>
  <si>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</si>
  <si>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</si>
  <si>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</si>
  <si>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</si>
  <si>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</si>
  <si>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</si>
  <si>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</si>
  <si>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</si>
  <si>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</si>
  <si>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</si>
  <si>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</si>
  <si>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</si>
  <si>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</si>
  <si>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</si>
  <si>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</si>
  <si>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</si>
  <si>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</si>
  <si>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</si>
  <si>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</si>
  <si>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</si>
  <si>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</si>
  <si>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</si>
  <si>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</si>
  <si>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</si>
  <si>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</si>
  <si>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</si>
  <si>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</si>
  <si>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</si>
  <si>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</si>
  <si>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</si>
  <si>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</si>
  <si>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</si>
  <si>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</si>
  <si>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</si>
  <si>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</si>
  <si>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</si>
  <si>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</si>
  <si>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</si>
  <si>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</si>
  <si>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</si>
  <si>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</si>
  <si>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</si>
  <si>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</si>
  <si>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</si>
  <si>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</si>
  <si>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</si>
  <si>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</si>
  <si>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</si>
  <si>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</si>
  <si>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</si>
  <si>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</si>
  <si>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</si>
  <si>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</si>
  <si>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</si>
  <si>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</si>
  <si>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</si>
  <si>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</si>
  <si>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</si>
  <si>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</si>
  <si>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</si>
  <si>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</si>
  <si>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</si>
  <si>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</si>
  <si>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</si>
  <si>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</si>
  <si>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</si>
  <si>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</si>
  <si>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</si>
  <si>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</si>
  <si>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</si>
  <si>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</si>
  <si>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</si>
  <si>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</si>
  <si>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</si>
  <si>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</si>
  <si>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</si>
  <si>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</si>
  <si>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</si>
  <si>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</si>
  <si>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</si>
  <si>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</si>
  <si>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</si>
  <si>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</si>
  <si>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</si>
  <si>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</si>
  <si>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</si>
  <si>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</si>
  <si>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</si>
  <si>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</si>
  <si>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</si>
  <si>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</si>
  <si>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</si>
  <si>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</si>
  <si>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</si>
  <si>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</si>
  <si>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</si>
  <si>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</si>
  <si>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</si>
  <si>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</si>
  <si>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</si>
  <si>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</si>
  <si>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</si>
  <si>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</si>
  <si>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</si>
  <si>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</si>
  <si>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</si>
  <si>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</si>
  <si>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</si>
  <si>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</si>
  <si>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</si>
  <si>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</si>
  <si>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</si>
  <si>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</si>
  <si>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</si>
  <si>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</si>
  <si>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</si>
  <si>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</si>
  <si>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</si>
  <si>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</si>
  <si>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</si>
  <si>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</si>
  <si>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</si>
  <si>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</si>
  <si>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</si>
  <si>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</si>
  <si>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</si>
  <si>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</si>
  <si>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</si>
  <si>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</si>
  <si>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</si>
  <si>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</si>
  <si>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</si>
  <si>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</si>
  <si>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</si>
  <si>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</si>
  <si>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</si>
  <si>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</si>
  <si>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</si>
  <si>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</si>
  <si>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</si>
  <si>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</si>
  <si>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</si>
  <si>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</si>
  <si>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</si>
  <si>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</si>
  <si>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</si>
  <si>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</si>
  <si>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</si>
  <si>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</si>
  <si>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</si>
  <si>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</si>
  <si>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</si>
  <si>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</si>
  <si>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</si>
  <si>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</si>
  <si>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</si>
  <si>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</si>
  <si>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</si>
  <si>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</si>
  <si>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</si>
  <si>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</si>
  <si>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</si>
  <si>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</si>
  <si>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</si>
  <si>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</si>
  <si>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</si>
  <si>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</si>
  <si>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</si>
  <si>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</si>
  <si>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</si>
  <si>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</si>
  <si>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</si>
  <si>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</si>
  <si>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</si>
  <si>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</si>
  <si>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</si>
  <si>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</si>
  <si>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</si>
  <si>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</si>
  <si>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</si>
  <si>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</si>
  <si>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</si>
  <si>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</si>
  <si>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</si>
  <si>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</si>
  <si>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</si>
  <si>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</si>
  <si>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</si>
  <si>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</si>
  <si>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</si>
  <si>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</si>
  <si>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</si>
  <si>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</si>
  <si>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</si>
  <si>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</si>
  <si>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</si>
  <si>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</si>
  <si>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</si>
  <si>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</si>
  <si>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</si>
  <si>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</si>
  <si>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</si>
  <si>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</si>
  <si>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</si>
  <si>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</si>
  <si>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</si>
  <si>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</si>
  <si>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</si>
  <si>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</si>
  <si>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</si>
  <si>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</si>
  <si>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</si>
  <si>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</si>
  <si>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</si>
  <si>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</si>
  <si>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</si>
  <si>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</si>
  <si>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</si>
  <si>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</si>
  <si>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</si>
  <si>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</si>
  <si>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</si>
  <si>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</si>
  <si>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</si>
  <si>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</si>
  <si>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</si>
  <si>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</si>
  <si>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</si>
  <si>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</si>
  <si>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</si>
  <si>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</si>
  <si>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</si>
  <si>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</si>
  <si>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</si>
  <si>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</si>
  <si>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</si>
  <si>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</si>
  <si>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</si>
  <si>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</si>
  <si>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</si>
  <si>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</si>
  <si>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</si>
  <si>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</si>
  <si>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</si>
  <si>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</si>
  <si>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</si>
  <si>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</si>
  <si>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</si>
  <si>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</si>
  <si>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</si>
  <si>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</si>
  <si>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</si>
  <si>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</si>
  <si>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</si>
  <si>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</si>
  <si>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</si>
  <si>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</si>
  <si>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</si>
  <si>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</si>
  <si>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</si>
  <si>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</si>
  <si>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</si>
  <si>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</si>
  <si>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</si>
  <si>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</si>
  <si>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</si>
  <si>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</si>
  <si>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</si>
  <si>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</si>
  <si>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</si>
  <si>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</si>
  <si>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</si>
  <si>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</si>
  <si>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</si>
  <si>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</si>
  <si>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</si>
  <si>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</si>
  <si>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</si>
  <si>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</si>
  <si>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</si>
  <si>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</si>
  <si>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</si>
  <si>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</si>
  <si>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</si>
  <si>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</si>
  <si>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</si>
  <si>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</si>
  <si>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</si>
  <si>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</si>
  <si>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</si>
  <si>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</si>
  <si>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</si>
  <si>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</si>
  <si>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</si>
  <si>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</si>
  <si>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</si>
  <si>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</si>
  <si>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</si>
  <si>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</si>
  <si>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</si>
  <si>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</si>
  <si>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</si>
  <si>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</si>
  <si>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</si>
  <si>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</si>
  <si>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</si>
  <si>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</si>
  <si>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</si>
  <si>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</si>
  <si>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</si>
  <si>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</si>
  <si>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</si>
  <si>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</si>
  <si>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</si>
  <si>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</si>
  <si>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</si>
  <si>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</si>
  <si>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</si>
  <si>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</si>
  <si>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</si>
  <si>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</si>
  <si>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</si>
  <si>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</si>
  <si>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</si>
  <si>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</si>
  <si>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</si>
  <si>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</si>
  <si>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</si>
  <si>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</si>
  <si>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</si>
  <si>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</si>
  <si>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</si>
  <si>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</si>
  <si>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</si>
  <si>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</si>
  <si>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</si>
  <si>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</si>
  <si>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</si>
  <si>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</si>
  <si>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</si>
  <si>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</si>
  <si>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</si>
  <si>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</si>
  <si>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</si>
  <si>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</si>
  <si>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</si>
  <si>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</si>
  <si>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</si>
  <si>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</si>
  <si>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</si>
  <si>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</si>
  <si>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</si>
  <si>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</si>
  <si>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</si>
  <si>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</si>
  <si>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</si>
  <si>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</si>
  <si>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</si>
  <si>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</si>
  <si>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</si>
  <si>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</si>
  <si>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</si>
  <si>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</si>
  <si>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</si>
  <si>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</si>
  <si>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</si>
  <si>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</si>
  <si>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</si>
  <si>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</si>
  <si>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</si>
  <si>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</si>
  <si>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</si>
  <si>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</si>
  <si>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</si>
  <si>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</si>
  <si>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</si>
  <si>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</si>
  <si>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</si>
  <si>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</si>
  <si>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</si>
  <si>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</si>
  <si>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</si>
  <si>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</si>
  <si>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</si>
  <si>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</si>
  <si>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</si>
  <si>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</si>
  <si>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</si>
  <si>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</si>
  <si>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</si>
  <si>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</si>
  <si>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</si>
  <si>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</si>
  <si>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</si>
  <si>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</si>
  <si>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</si>
  <si>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</si>
  <si>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</si>
  <si>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</si>
  <si>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</si>
  <si>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</si>
  <si>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</si>
  <si>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</si>
  <si>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</si>
  <si>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</si>
  <si>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</si>
  <si>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</si>
  <si>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</si>
  <si>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</si>
  <si>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</si>
  <si>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</si>
  <si>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</si>
  <si>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</si>
  <si>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</si>
  <si>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</si>
  <si>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</si>
  <si>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</si>
  <si>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</si>
  <si>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</si>
  <si>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</si>
  <si>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</si>
  <si>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</si>
  <si>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</si>
  <si>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</si>
  <si>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</si>
  <si>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</si>
  <si>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</si>
  <si>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</si>
  <si>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</si>
  <si>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</si>
  <si>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</si>
  <si>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</si>
  <si>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</si>
  <si>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</si>
  <si>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</si>
  <si>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</si>
  <si>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</si>
  <si>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</si>
  <si>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</si>
  <si>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</si>
  <si>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</si>
  <si>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</si>
  <si>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</si>
  <si>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</si>
  <si>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</si>
  <si>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</si>
  <si>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</si>
  <si>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</si>
  <si>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</si>
  <si>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</si>
  <si>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</si>
  <si>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</si>
  <si>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</si>
  <si>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</si>
  <si>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</si>
  <si>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</si>
  <si>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</si>
  <si>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</si>
  <si>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</si>
  <si>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</si>
  <si>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</si>
  <si>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</si>
  <si>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</si>
  <si>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</si>
  <si>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</si>
  <si>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</si>
  <si>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</si>
  <si>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</si>
  <si>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</si>
  <si>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</si>
  <si>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</si>
  <si>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</si>
  <si>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</si>
  <si>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</si>
  <si>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</si>
  <si>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</si>
  <si>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</si>
  <si>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</si>
  <si>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</si>
  <si>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</si>
  <si>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</si>
  <si>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</si>
  <si>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</si>
  <si>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</si>
  <si>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</si>
  <si>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</si>
  <si>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</si>
  <si>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</si>
  <si>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</si>
  <si>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</si>
  <si>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</si>
  <si>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</si>
  <si>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</si>
  <si>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</si>
  <si>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</si>
  <si>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</si>
  <si>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</si>
  <si>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</si>
  <si>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</si>
  <si>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</si>
  <si>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</si>
  <si>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</si>
  <si>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</si>
  <si>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</si>
  <si>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</si>
  <si>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</si>
  <si>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</si>
  <si>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</si>
  <si>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</si>
  <si>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</si>
  <si>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</si>
  <si>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</si>
  <si>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</si>
  <si>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</si>
  <si>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</si>
  <si>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</si>
  <si>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</si>
  <si>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</si>
  <si>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</si>
  <si>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</si>
  <si>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</si>
  <si>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</si>
  <si>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</si>
  <si>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</si>
  <si>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</si>
  <si>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</si>
  <si>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</si>
  <si>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</si>
  <si>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</si>
  <si>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</si>
  <si>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</si>
  <si>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</si>
  <si>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</si>
  <si>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</si>
  <si>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</si>
  <si>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</si>
  <si>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</si>
  <si>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</si>
  <si>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</si>
  <si>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</si>
  <si>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</si>
  <si>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</si>
  <si>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</si>
  <si>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</si>
  <si>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</si>
  <si>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</si>
  <si>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</si>
  <si>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</si>
  <si>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</si>
  <si>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</si>
  <si>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</si>
  <si>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</si>
  <si>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</si>
  <si>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</si>
  <si>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</si>
  <si>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</si>
  <si>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</si>
  <si>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</si>
  <si>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</si>
  <si>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</si>
  <si>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</si>
  <si>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</si>
  <si>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</si>
  <si>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</si>
  <si>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</si>
  <si>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</si>
  <si>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</si>
  <si>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</si>
  <si>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</si>
  <si>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</si>
  <si>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</si>
  <si>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</si>
  <si>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</si>
  <si>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</si>
  <si>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</si>
  <si>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</si>
  <si>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</si>
  <si>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</si>
  <si>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</si>
  <si>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</si>
  <si>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</si>
  <si>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</si>
  <si>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</si>
  <si>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</si>
  <si>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</si>
  <si>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</si>
  <si>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</si>
  <si>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</si>
  <si>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</si>
  <si>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</si>
  <si>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</si>
  <si>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</si>
  <si>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</si>
  <si>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</si>
  <si>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</si>
  <si>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</si>
  <si>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</si>
  <si>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</si>
  <si>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</si>
  <si>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</si>
  <si>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</si>
  <si>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</si>
  <si>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</si>
  <si>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</si>
  <si>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</si>
  <si>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</si>
  <si>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</si>
  <si>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</si>
  <si>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</si>
  <si>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</si>
  <si>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</si>
  <si>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</si>
  <si>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</si>
  <si>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</si>
  <si>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</si>
  <si>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</si>
  <si>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</si>
  <si>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</si>
  <si>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</si>
  <si>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</si>
  <si>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</si>
  <si>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</si>
  <si>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</si>
  <si>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</si>
  <si>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</si>
  <si>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</si>
  <si>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</si>
  <si>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</si>
  <si>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</si>
  <si>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</si>
  <si>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</si>
  <si>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</si>
  <si>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</si>
  <si>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</si>
  <si>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</si>
  <si>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</si>
  <si>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</si>
  <si>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</si>
  <si>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</si>
  <si>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</si>
  <si>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</si>
  <si>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</si>
  <si>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</si>
  <si>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</si>
  <si>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</si>
  <si>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</si>
  <si>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</si>
  <si>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</si>
  <si>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</si>
  <si>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</si>
  <si>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</si>
  <si>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</si>
  <si>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</si>
  <si>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</si>
  <si>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</si>
  <si>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</si>
  <si>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</si>
  <si>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</si>
  <si>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</si>
  <si>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</si>
  <si>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</si>
  <si>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</si>
  <si>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</si>
  <si>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</si>
  <si>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</si>
  <si>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</si>
  <si>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</si>
  <si>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</si>
  <si>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</si>
  <si>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</si>
  <si>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</si>
  <si>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</si>
  <si>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</si>
  <si>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</si>
  <si>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</si>
  <si>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</si>
  <si>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</si>
  <si>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</si>
  <si>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</si>
  <si>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</si>
  <si>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</si>
  <si>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</si>
  <si>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</si>
  <si>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</si>
  <si>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</si>
  <si>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</si>
  <si>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</si>
  <si>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</si>
  <si>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</si>
  <si>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</si>
  <si>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</si>
  <si>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</si>
  <si>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</si>
  <si>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</si>
  <si>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</si>
  <si>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</si>
  <si>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</si>
  <si>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</si>
  <si>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</si>
  <si>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</si>
  <si>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</si>
  <si>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</si>
  <si>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</si>
  <si>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</si>
  <si>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</si>
  <si>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</si>
  <si>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</si>
  <si>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</si>
  <si>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</si>
  <si>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</si>
  <si>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</si>
  <si>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</si>
  <si>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</si>
  <si>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</si>
  <si>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</si>
  <si>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</si>
  <si>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</si>
  <si>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</si>
  <si>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</si>
  <si>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</si>
  <si>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</si>
  <si>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</si>
  <si>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</si>
  <si>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</si>
  <si>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</si>
  <si>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</si>
  <si>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</si>
  <si>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</si>
  <si>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</si>
  <si>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</si>
  <si>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</si>
  <si>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</si>
  <si>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</si>
  <si>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</si>
  <si>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</si>
  <si>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</si>
  <si>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</si>
  <si>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</si>
  <si>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</si>
  <si>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</si>
  <si>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</si>
  <si>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</si>
  <si>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</si>
  <si>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</si>
  <si>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</si>
  <si>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</si>
  <si>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</si>
  <si>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</si>
  <si>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</si>
  <si>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</si>
  <si>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</si>
  <si>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</si>
  <si>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</si>
  <si>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</si>
  <si>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</si>
  <si>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</si>
  <si>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</si>
  <si>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</si>
  <si>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</si>
  <si>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</si>
  <si>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</si>
  <si>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</si>
  <si>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</si>
  <si>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</si>
  <si>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</si>
  <si>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</si>
  <si>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</si>
  <si>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</si>
  <si>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</si>
  <si>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</si>
  <si>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</si>
  <si>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</si>
  <si>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</si>
  <si>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</si>
  <si>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</si>
  <si>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</si>
  <si>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</si>
  <si>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</si>
  <si>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</si>
  <si>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</si>
  <si>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</si>
  <si>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</si>
  <si>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</si>
  <si>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</si>
  <si>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</si>
  <si>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</si>
  <si>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</si>
  <si>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</si>
  <si>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</si>
  <si>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</si>
  <si>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</si>
  <si>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</si>
  <si>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</si>
  <si>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</si>
  <si>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</si>
  <si>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</si>
  <si>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</si>
  <si>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</si>
  <si>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</si>
  <si>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</si>
  <si>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</si>
  <si>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</si>
  <si>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</si>
  <si>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</si>
  <si>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</si>
  <si>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</si>
  <si>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</si>
  <si>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</si>
  <si>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</si>
  <si>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</si>
  <si>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</si>
  <si>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</si>
  <si>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</si>
  <si>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</si>
  <si>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</si>
  <si>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</si>
  <si>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</si>
  <si>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</si>
  <si>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</si>
  <si>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</si>
  <si>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</si>
  <si>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</si>
  <si>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</si>
  <si>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</si>
  <si>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</si>
  <si>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</si>
  <si>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</si>
  <si>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</si>
  <si>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</si>
  <si>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</si>
  <si>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</si>
  <si>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</si>
  <si>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</si>
  <si>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</si>
  <si>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</si>
  <si>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</si>
  <si>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</si>
  <si>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</si>
  <si>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</si>
  <si>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</si>
  <si>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</si>
  <si>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</si>
  <si>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</si>
  <si>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</si>
  <si>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</si>
  <si>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</si>
  <si>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</si>
  <si>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</si>
  <si>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</si>
  <si>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</si>
  <si>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</si>
  <si>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</si>
  <si>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</si>
  <si>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</si>
  <si>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</si>
  <si>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</si>
  <si>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</si>
  <si>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</si>
  <si>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</si>
  <si>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</si>
  <si>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</si>
  <si>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</si>
  <si>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</si>
  <si>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</si>
  <si>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</si>
  <si>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</si>
  <si>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</si>
  <si>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</si>
  <si>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</si>
  <si>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</si>
  <si>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</si>
  <si>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</si>
  <si>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</si>
  <si>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</si>
  <si>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</si>
  <si>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</si>
  <si>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</si>
  <si>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</si>
  <si>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</si>
  <si>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</si>
  <si>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</si>
  <si>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</si>
  <si>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</si>
  <si>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</si>
  <si>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</si>
  <si>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</si>
  <si>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</si>
  <si>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</si>
  <si>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</si>
  <si>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</si>
  <si>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</si>
  <si>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</si>
  <si>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</si>
  <si>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</si>
  <si>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</si>
  <si>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</si>
  <si>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</si>
  <si>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</si>
  <si>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</si>
  <si>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</si>
  <si>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</si>
  <si>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</si>
  <si>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</si>
  <si>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</si>
  <si>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</si>
  <si>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</si>
  <si>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</si>
  <si>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</si>
  <si>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</si>
  <si>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</si>
  <si>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</si>
  <si>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</si>
  <si>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</si>
  <si>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</si>
  <si>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</si>
  <si>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</si>
  <si>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</si>
  <si>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</si>
  <si>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</si>
  <si>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</si>
  <si>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</si>
  <si>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</si>
  <si>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</si>
  <si>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</si>
  <si>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</si>
  <si>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</si>
  <si>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</si>
  <si>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</si>
  <si>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</si>
  <si>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</si>
  <si>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</si>
  <si>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</si>
  <si>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</si>
  <si>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</si>
  <si>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</si>
  <si>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</si>
  <si>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</si>
  <si>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</si>
  <si>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</si>
  <si>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</si>
  <si>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</si>
  <si>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</si>
  <si>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</si>
  <si>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</si>
  <si>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</si>
  <si>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</si>
  <si>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</si>
  <si>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</si>
  <si>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</si>
  <si>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</si>
  <si>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</si>
  <si>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</si>
  <si>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</si>
  <si>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</si>
  <si>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</si>
  <si>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</si>
  <si>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</si>
  <si>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</si>
  <si>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</si>
  <si>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</si>
  <si>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</si>
  <si>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</si>
  <si>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</si>
  <si>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</si>
  <si>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</si>
  <si>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</si>
  <si>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</si>
  <si>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</si>
  <si>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</si>
  <si>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</si>
  <si>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</si>
  <si>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</si>
  <si>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</si>
  <si>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</si>
  <si>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</si>
  <si>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</si>
  <si>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</si>
  <si>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</si>
  <si>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</si>
  <si>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</si>
  <si>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</si>
  <si>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</si>
  <si>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</si>
  <si>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</si>
  <si>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</si>
  <si>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</si>
  <si>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</si>
  <si>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</si>
  <si>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</si>
  <si>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</si>
  <si>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</si>
  <si>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</si>
  <si>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</si>
  <si>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</si>
  <si>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</si>
  <si>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</si>
  <si>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</si>
  <si>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</si>
  <si>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</si>
  <si>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</si>
  <si>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</si>
  <si>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</si>
  <si>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</si>
  <si>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</si>
  <si>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</si>
  <si>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</si>
  <si>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</si>
  <si>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</si>
  <si>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</si>
  <si>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</si>
  <si>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</si>
  <si>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</si>
  <si>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</si>
  <si>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</si>
  <si>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</si>
  <si>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</si>
  <si>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</si>
  <si>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</si>
  <si>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</si>
  <si>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</si>
  <si>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</si>
  <si>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</si>
  <si>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</si>
  <si>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</si>
  <si>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</si>
  <si>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</si>
  <si>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</si>
  <si>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</si>
  <si>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</si>
  <si>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</si>
  <si>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</si>
  <si>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</si>
  <si>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</si>
  <si>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</si>
  <si>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</si>
  <si>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</si>
  <si>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</si>
  <si>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</si>
  <si>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</si>
  <si>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</si>
  <si>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</si>
  <si>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</si>
  <si>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</si>
  <si>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</si>
  <si>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</si>
  <si>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</si>
  <si>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</si>
  <si>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</si>
  <si>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</si>
  <si>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</si>
  <si>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</si>
  <si>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</si>
  <si>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</si>
  <si>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</si>
  <si>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</si>
  <si>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</si>
  <si>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</si>
  <si>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</si>
  <si>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</si>
  <si>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</si>
  <si>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</si>
  <si>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</si>
  <si>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</si>
  <si>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</si>
  <si>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</si>
  <si>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</si>
  <si>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</si>
  <si>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</si>
  <si>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</si>
  <si>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</si>
  <si>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</si>
  <si>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</si>
  <si>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</si>
  <si>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</si>
  <si>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</si>
  <si>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</si>
  <si>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</si>
  <si>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</si>
  <si>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</si>
  <si>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</si>
  <si>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</si>
  <si>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</si>
  <si>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</si>
  <si>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</si>
  <si>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</si>
  <si>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</si>
  <si>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</si>
  <si>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</si>
  <si>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</si>
  <si>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</si>
  <si>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</si>
  <si>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</si>
  <si>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</si>
  <si>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</si>
  <si>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</si>
  <si>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</si>
  <si>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</si>
  <si>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</si>
  <si>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</si>
  <si>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</si>
  <si>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</si>
  <si>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</si>
  <si>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</si>
  <si>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</si>
  <si>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</si>
  <si>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</si>
  <si>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</si>
  <si>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</si>
  <si>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</si>
  <si>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</si>
  <si>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</si>
  <si>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</si>
  <si>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</si>
  <si>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</si>
  <si>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</si>
  <si>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</si>
  <si>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</si>
  <si>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</si>
  <si>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</si>
  <si>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</si>
  <si>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</si>
  <si>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</si>
  <si>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</si>
  <si>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</si>
  <si>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</si>
  <si>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</si>
  <si>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</si>
  <si>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</si>
  <si>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</si>
  <si>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</si>
  <si>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</si>
  <si>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</si>
  <si>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</si>
  <si>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</si>
  <si>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</si>
  <si>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</si>
  <si>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</si>
  <si>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</si>
  <si>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</si>
  <si>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</si>
  <si>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</si>
  <si>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</si>
  <si>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</si>
  <si>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</si>
  <si>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</si>
  <si>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</si>
  <si>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</si>
  <si>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</si>
  <si>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</si>
  <si>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</si>
  <si>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</si>
  <si>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</si>
  <si>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</si>
  <si>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</si>
  <si>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</si>
  <si>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</si>
  <si>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</si>
  <si>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</si>
  <si>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</si>
  <si>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</si>
  <si>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</si>
  <si>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</si>
  <si>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</si>
  <si>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</si>
  <si>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</si>
  <si>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</si>
  <si>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</si>
  <si>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</si>
  <si>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</si>
  <si>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</si>
  <si>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</si>
  <si>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</si>
  <si>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</si>
  <si>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</si>
  <si>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</si>
  <si>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</si>
  <si>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</si>
  <si>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</si>
  <si>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</si>
  <si>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</si>
  <si>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</si>
  <si>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</si>
  <si>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</si>
  <si>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</si>
  <si>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</si>
  <si>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</si>
  <si>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</si>
  <si>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</si>
  <si>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</si>
  <si>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</si>
  <si>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</si>
  <si>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</si>
  <si>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</si>
  <si>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</si>
  <si>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</si>
  <si>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</si>
  <si>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</si>
  <si>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</si>
  <si>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</si>
  <si>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</si>
  <si>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</si>
  <si>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</si>
  <si>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</si>
  <si>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</si>
  <si>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</si>
  <si>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</si>
  <si>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</si>
  <si>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</si>
  <si>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</si>
  <si>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</si>
  <si>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</si>
  <si>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</si>
  <si>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</si>
  <si>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</si>
  <si>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</si>
  <si>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</si>
  <si>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</si>
  <si>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</si>
  <si>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</si>
  <si>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</si>
  <si>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</si>
  <si>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</si>
  <si>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</si>
  <si>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</si>
  <si>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</si>
  <si>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</si>
  <si>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</si>
  <si>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</si>
  <si>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</si>
  <si>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</si>
  <si>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</si>
  <si>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</si>
  <si>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</si>
  <si>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</si>
  <si>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</si>
  <si>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</si>
  <si>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</si>
  <si>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</si>
  <si>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</si>
  <si>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</si>
  <si>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</si>
  <si>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</si>
  <si>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</si>
  <si>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</si>
  <si>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</si>
  <si>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</si>
  <si>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</si>
  <si>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</si>
  <si>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</si>
  <si>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</si>
  <si>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</si>
  <si>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</si>
  <si>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</si>
  <si>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</si>
  <si>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</si>
  <si>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</si>
  <si>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</si>
  <si>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</si>
  <si>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</si>
  <si>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</si>
  <si>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</si>
  <si>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</si>
  <si>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</si>
  <si>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</si>
  <si>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</si>
  <si>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</si>
  <si>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</si>
  <si>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</si>
  <si>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</si>
  <si>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</si>
  <si>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</si>
  <si>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</si>
  <si>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</si>
  <si>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</si>
  <si>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</si>
  <si>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</si>
  <si>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</si>
  <si>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</si>
  <si>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</si>
  <si>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</si>
  <si>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</si>
  <si>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</si>
  <si>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</si>
  <si>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</si>
  <si>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</si>
  <si>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</si>
  <si>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</si>
  <si>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</si>
  <si>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</si>
  <si>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</si>
  <si>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</si>
  <si>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</si>
  <si>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</si>
  <si>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</si>
  <si>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</si>
  <si>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</si>
  <si>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</si>
  <si>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</si>
  <si>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</si>
  <si>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</si>
  <si>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</si>
  <si>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</si>
  <si>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</si>
  <si>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</si>
  <si>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</si>
  <si>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</si>
  <si>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</si>
  <si>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</si>
  <si>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</si>
  <si>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</si>
  <si>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</si>
  <si>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</si>
  <si>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</si>
  <si>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</si>
  <si>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</si>
  <si>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</si>
  <si>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</si>
  <si>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</si>
  <si>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</si>
  <si>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</si>
  <si>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</si>
  <si>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</si>
  <si>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</si>
  <si>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</si>
  <si>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</si>
  <si>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</si>
  <si>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</si>
  <si>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</si>
  <si>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</si>
  <si>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</si>
  <si>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</si>
  <si>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</si>
  <si>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</si>
  <si>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</si>
  <si>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</si>
  <si>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</si>
  <si>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</si>
  <si>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</si>
  <si>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</si>
  <si>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</si>
  <si>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</si>
  <si>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</si>
  <si>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</si>
  <si>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</si>
  <si>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</si>
  <si>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</si>
  <si>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</si>
  <si>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</si>
  <si>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</si>
  <si>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</si>
  <si>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</si>
  <si>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</si>
  <si>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</si>
  <si>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</si>
  <si>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</si>
  <si>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</si>
  <si>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</si>
  <si>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</si>
  <si>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</si>
  <si>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</si>
  <si>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</si>
  <si>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</si>
  <si>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</si>
  <si>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</si>
  <si>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</si>
  <si>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</si>
  <si>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</si>
  <si>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</si>
  <si>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</si>
  <si>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</si>
  <si>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</si>
  <si>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</si>
  <si>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</si>
  <si>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</si>
  <si>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</si>
  <si>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</si>
  <si>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</si>
  <si>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</si>
  <si>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</si>
  <si>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</si>
  <si>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</si>
  <si>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</si>
  <si>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</si>
  <si>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</si>
  <si>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</si>
  <si>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</si>
  <si>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</si>
  <si>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</si>
  <si>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</si>
  <si>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</si>
  <si>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</si>
  <si>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</si>
  <si>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</si>
  <si>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</si>
  <si>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</si>
  <si>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</si>
  <si>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</si>
  <si>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</si>
  <si>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</si>
  <si>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</si>
  <si>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</si>
  <si>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</si>
  <si>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</si>
  <si>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</si>
  <si>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</si>
  <si>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</si>
  <si>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</si>
  <si>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</si>
  <si>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</si>
  <si>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</si>
  <si>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</si>
  <si>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</si>
  <si>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</si>
  <si>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</si>
  <si>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</si>
  <si>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</si>
  <si>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</si>
  <si>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</si>
  <si>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</si>
  <si>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</si>
  <si>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</si>
  <si>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</si>
  <si>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</si>
  <si>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</si>
  <si>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</si>
  <si>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</si>
  <si>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</si>
  <si>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</si>
  <si>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</si>
  <si>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</si>
  <si>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</si>
  <si>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</si>
  <si>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</si>
  <si>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</si>
  <si>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</si>
  <si>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</si>
  <si>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</si>
  <si>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</si>
  <si>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</si>
  <si>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</si>
  <si>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</si>
  <si>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</si>
  <si>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</si>
  <si>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</si>
  <si>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</si>
  <si>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</si>
  <si>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</si>
  <si>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</si>
  <si>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</si>
  <si>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</si>
  <si>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</si>
  <si>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</si>
  <si>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</si>
  <si>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</si>
  <si>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</si>
  <si>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</si>
  <si>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</si>
  <si>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</si>
  <si>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</si>
  <si>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</si>
  <si>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</si>
  <si>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</si>
  <si>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</si>
  <si>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</si>
  <si>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</si>
  <si>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</si>
  <si>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</si>
  <si>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</si>
  <si>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</si>
  <si>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</si>
  <si>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</si>
  <si>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</si>
  <si>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</si>
  <si>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</si>
  <si>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</si>
  <si>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</si>
  <si>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</si>
  <si>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</si>
  <si>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</si>
  <si>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</si>
  <si>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</si>
  <si>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</si>
  <si>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</si>
  <si>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</si>
  <si>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</si>
  <si>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</si>
  <si>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</si>
  <si>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</si>
  <si>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</si>
  <si>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</si>
  <si>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</si>
  <si>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</si>
  <si>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</si>
  <si>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</si>
  <si>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</si>
  <si>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</si>
  <si>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</si>
  <si>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</si>
  <si>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</si>
  <si>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</si>
  <si>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</si>
  <si>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</si>
  <si>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</si>
  <si>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</si>
  <si>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</si>
  <si>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</si>
  <si>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</si>
  <si>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</si>
  <si>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</si>
  <si>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</si>
  <si>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</si>
  <si>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</si>
  <si>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</si>
  <si>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</si>
  <si>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</si>
  <si>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</si>
  <si>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</si>
  <si>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</si>
  <si>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</si>
  <si>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</si>
  <si>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</si>
  <si>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</si>
  <si>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</si>
  <si>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</si>
  <si>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</si>
  <si>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</si>
  <si>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</si>
  <si>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</si>
  <si>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</si>
  <si>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</si>
  <si>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</si>
  <si>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</si>
  <si>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</si>
  <si>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</si>
  <si>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</si>
  <si>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</si>
  <si>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</si>
  <si>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</si>
  <si>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</si>
  <si>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</si>
  <si>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</si>
  <si>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</si>
  <si>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</si>
  <si>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</si>
  <si>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</si>
  <si>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</si>
  <si>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</si>
  <si>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</si>
  <si>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</si>
  <si>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</si>
  <si>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</si>
  <si>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</si>
  <si>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</si>
  <si>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</si>
  <si>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</si>
  <si>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</si>
  <si>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</si>
  <si>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</si>
  <si>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</si>
  <si>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</si>
  <si>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</si>
  <si>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</si>
  <si>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</si>
  <si>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</si>
  <si>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</si>
  <si>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</si>
  <si>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</si>
  <si>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</si>
  <si>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</si>
  <si>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</si>
  <si>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</si>
  <si>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</si>
  <si>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</si>
  <si>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</si>
  <si>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</si>
  <si>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</si>
  <si>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</si>
  <si>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</si>
  <si>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</si>
  <si>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</si>
  <si>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</si>
  <si>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</si>
  <si>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</si>
  <si>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</si>
  <si>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</si>
  <si>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</si>
  <si>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</si>
  <si>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</si>
  <si>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</si>
  <si>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</si>
  <si>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</si>
  <si>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</si>
  <si>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</si>
  <si>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</si>
  <si>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</si>
  <si>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</si>
  <si>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</si>
  <si>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</si>
  <si>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</si>
  <si>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</si>
  <si>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</si>
  <si>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</si>
  <si>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</si>
  <si>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</si>
  <si>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</si>
  <si>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</si>
  <si>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</si>
  <si>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</si>
  <si>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</si>
  <si>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</si>
  <si>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</si>
  <si>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</si>
  <si>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</si>
  <si>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</si>
  <si>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</si>
  <si>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</si>
  <si>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</si>
  <si>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</si>
  <si>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</si>
  <si>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</si>
  <si>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</si>
  <si>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</si>
  <si>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</si>
  <si>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</si>
  <si>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</si>
  <si>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</si>
  <si>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</si>
  <si>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</si>
  <si>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</si>
  <si>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</si>
  <si>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</si>
  <si>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</si>
  <si>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</si>
  <si>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</si>
  <si>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</si>
  <si>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</si>
  <si>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</si>
  <si>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</si>
  <si>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</si>
  <si>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</si>
  <si>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</si>
  <si>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</si>
  <si>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</si>
  <si>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</si>
  <si>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</si>
  <si>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</si>
  <si>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</si>
  <si>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</si>
  <si>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</si>
  <si>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</si>
  <si>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</si>
  <si>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</si>
  <si>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</si>
  <si>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</si>
  <si>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</si>
  <si>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</si>
  <si>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</si>
  <si>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</si>
  <si>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</si>
  <si>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</si>
  <si>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</si>
  <si>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</si>
  <si>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</si>
  <si>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</si>
  <si>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</si>
  <si>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</si>
  <si>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</si>
  <si>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</si>
  <si>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</si>
  <si>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</si>
  <si>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</si>
  <si>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</si>
  <si>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</si>
  <si>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</si>
  <si>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</si>
  <si>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</si>
  <si>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</si>
  <si>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</si>
  <si>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</si>
  <si>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</si>
  <si>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</si>
  <si>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</si>
  <si>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</si>
  <si>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</si>
  <si>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</si>
  <si>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</si>
  <si>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</si>
  <si>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</si>
  <si>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</si>
  <si>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</si>
  <si>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</si>
  <si>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</si>
  <si>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</si>
  <si>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</si>
  <si>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</si>
  <si>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</si>
  <si>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</si>
  <si>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</si>
  <si>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</si>
  <si>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</si>
  <si>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</si>
  <si>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</si>
  <si>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</si>
  <si>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</si>
  <si>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</si>
  <si>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</si>
  <si>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</si>
  <si>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</si>
  <si>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</si>
  <si>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</si>
  <si>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</si>
  <si>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</si>
  <si>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</si>
  <si>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</si>
  <si>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</si>
  <si>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</si>
  <si>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</si>
  <si>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</si>
  <si>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</si>
  <si>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</si>
  <si>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</si>
  <si>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</si>
  <si>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</si>
  <si>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</si>
  <si>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</si>
  <si>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</si>
  <si>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</si>
  <si>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</si>
  <si>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</si>
  <si>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</si>
  <si>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</si>
  <si>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</si>
  <si>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</si>
  <si>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</si>
  <si>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</si>
  <si>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</si>
  <si>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</si>
  <si>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</si>
  <si>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</si>
  <si>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</si>
  <si>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</si>
  <si>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</si>
  <si>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</si>
  <si>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</si>
  <si>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</si>
  <si>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</si>
  <si>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</si>
  <si>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</si>
  <si>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</si>
  <si>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</si>
  <si>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</si>
  <si>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</si>
  <si>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</si>
  <si>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</si>
  <si>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</si>
  <si>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</si>
  <si>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</si>
  <si>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</si>
  <si>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</si>
  <si>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</si>
  <si>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</si>
  <si>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</si>
  <si>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</si>
  <si>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</si>
  <si>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</si>
  <si>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</si>
  <si>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</si>
  <si>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</si>
  <si>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</si>
  <si>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</si>
  <si>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</si>
  <si>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</si>
  <si>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</si>
  <si>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</si>
  <si>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</si>
  <si>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</si>
  <si>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</si>
  <si>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</si>
  <si>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</si>
  <si>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</si>
  <si>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</si>
  <si>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</si>
  <si>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</si>
  <si>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</si>
  <si>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</si>
  <si>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</si>
  <si>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</si>
  <si>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</si>
  <si>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</si>
  <si>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</si>
  <si>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</si>
  <si>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</si>
  <si>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</si>
  <si>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</si>
  <si>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</si>
  <si>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</si>
  <si>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</si>
  <si>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</si>
  <si>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</si>
  <si>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</si>
  <si>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</si>
  <si>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</si>
  <si>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</si>
  <si>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</si>
  <si>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</si>
  <si>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</si>
  <si>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</si>
  <si>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</si>
  <si>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</si>
  <si>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</si>
  <si>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</si>
  <si>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</si>
  <si>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</si>
  <si>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</si>
  <si>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</si>
  <si>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</si>
  <si>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</si>
  <si>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</si>
  <si>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</si>
  <si>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</si>
  <si>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</si>
  <si>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</si>
  <si>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</si>
  <si>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</si>
  <si>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</si>
  <si>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</si>
  <si>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</si>
  <si>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</si>
  <si>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</si>
  <si>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</si>
  <si>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</si>
  <si>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</si>
  <si>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</si>
  <si>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</si>
  <si>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</si>
  <si>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</si>
  <si>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</si>
  <si>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</si>
  <si>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</si>
  <si>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</si>
  <si>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</si>
  <si>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</si>
  <si>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</si>
  <si>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</si>
  <si>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</si>
  <si>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</si>
  <si>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</si>
  <si>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</si>
  <si>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</si>
  <si>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</si>
  <si>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</si>
  <si>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</si>
  <si>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</si>
  <si>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</si>
  <si>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</si>
  <si>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</si>
  <si>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</si>
  <si>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</si>
  <si>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</si>
  <si>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</si>
  <si>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</si>
  <si>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</si>
  <si>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</si>
  <si>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</si>
  <si>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</si>
  <si>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</si>
  <si>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</si>
  <si>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</si>
  <si>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</si>
  <si>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</si>
  <si>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</si>
  <si>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</si>
  <si>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</si>
  <si>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</si>
  <si>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</si>
  <si>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</si>
  <si>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</si>
  <si>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</si>
  <si>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</si>
  <si>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</si>
  <si>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</si>
  <si>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</si>
  <si>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</si>
  <si>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</si>
  <si>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</si>
  <si>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</si>
  <si>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</si>
  <si>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</si>
  <si>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</si>
  <si>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</si>
  <si>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</si>
  <si>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</si>
  <si>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</si>
  <si>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</si>
  <si>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</si>
  <si>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</si>
  <si>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</si>
  <si>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</si>
  <si>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</si>
  <si>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</si>
  <si>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</si>
  <si>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</si>
  <si>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</si>
  <si>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</si>
  <si>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</si>
  <si>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</si>
  <si>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</si>
  <si>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</si>
  <si>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</si>
  <si>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</si>
  <si>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</si>
  <si>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</si>
  <si>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</si>
  <si>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</si>
  <si>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</si>
  <si>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</si>
  <si>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</si>
  <si>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</si>
  <si>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</si>
  <si>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</si>
  <si>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</si>
  <si>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</si>
  <si>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</si>
  <si>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</si>
  <si>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</si>
  <si>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</si>
  <si>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</si>
  <si>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</si>
  <si>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</si>
  <si>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</si>
  <si>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</si>
  <si>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</si>
  <si>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</si>
  <si>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</si>
  <si>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</si>
  <si>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</si>
  <si>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</si>
  <si>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</si>
  <si>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</si>
  <si>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</si>
  <si>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</si>
  <si>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</si>
  <si>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</si>
  <si>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</si>
  <si>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</si>
  <si>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</si>
  <si>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</si>
  <si>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</si>
  <si>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</si>
  <si>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</si>
  <si>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</si>
  <si>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</si>
  <si>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</si>
  <si>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</si>
  <si>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</si>
  <si>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</si>
  <si>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</si>
  <si>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</si>
  <si>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</si>
  <si>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</si>
  <si>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</si>
  <si>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</si>
  <si>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</si>
  <si>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</si>
  <si>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</si>
  <si>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</si>
  <si>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</si>
  <si>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</si>
  <si>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</si>
  <si>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</si>
  <si>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</si>
  <si>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</si>
  <si>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</si>
  <si>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</si>
  <si>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</si>
  <si>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</si>
  <si>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</si>
  <si>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</si>
  <si>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</si>
  <si>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</si>
  <si>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</si>
  <si>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</si>
  <si>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</si>
  <si>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</si>
  <si>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</si>
  <si>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</si>
  <si>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</si>
  <si>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</si>
  <si>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</si>
  <si>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</si>
  <si>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</si>
  <si>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</si>
  <si>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</si>
  <si>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</si>
  <si>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</si>
  <si>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</si>
  <si>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</si>
  <si>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</si>
  <si>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</si>
  <si>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</si>
  <si>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</si>
  <si>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</si>
  <si>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</si>
  <si>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</si>
  <si>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</si>
  <si>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</si>
  <si>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</si>
  <si>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</si>
  <si>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</si>
  <si>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</si>
  <si>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</si>
  <si>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</si>
  <si>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</si>
  <si>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</si>
  <si>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</si>
  <si>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</si>
  <si>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</si>
  <si>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</si>
  <si>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</si>
  <si>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</si>
  <si>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</si>
  <si>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</si>
  <si>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</si>
  <si>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</si>
  <si>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</si>
  <si>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</si>
  <si>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</si>
  <si>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</si>
  <si>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</si>
  <si>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</si>
  <si>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</si>
  <si>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</si>
  <si>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</si>
  <si>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</si>
  <si>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</si>
  <si>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</si>
  <si>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</si>
  <si>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</si>
  <si>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</si>
  <si>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</si>
  <si>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</si>
  <si>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</si>
  <si>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</si>
  <si>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</si>
  <si>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</si>
  <si>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</si>
  <si>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</si>
  <si>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</si>
  <si>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</si>
  <si>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</si>
  <si>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</si>
  <si>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</si>
  <si>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</si>
  <si>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</si>
  <si>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</si>
  <si>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</si>
  <si>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</si>
  <si>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</si>
  <si>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</si>
  <si>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</si>
  <si>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</si>
  <si>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</si>
  <si>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</si>
  <si>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</si>
  <si>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</si>
  <si>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</si>
  <si>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</si>
  <si>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</si>
  <si>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</si>
  <si>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</si>
  <si>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</si>
  <si>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</si>
  <si>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</si>
  <si>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</si>
  <si>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</si>
  <si>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</si>
  <si>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</si>
  <si>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</si>
  <si>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</si>
  <si>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</si>
  <si>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</si>
  <si>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</si>
  <si>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</si>
  <si>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</si>
  <si>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</si>
  <si>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</si>
  <si>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</si>
  <si>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</si>
  <si>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</si>
  <si>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</si>
  <si>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</si>
  <si>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</si>
  <si>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</si>
  <si>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</si>
  <si>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</si>
  <si>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</si>
  <si>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</si>
  <si>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</si>
  <si>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</si>
  <si>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</si>
  <si>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</si>
  <si>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</si>
  <si>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</si>
  <si>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</si>
  <si>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</si>
  <si>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</si>
  <si>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</si>
  <si>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</si>
  <si>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</si>
  <si>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</si>
  <si>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</si>
  <si>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</si>
  <si>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</si>
  <si>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</si>
  <si>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</si>
  <si>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</si>
  <si>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</si>
  <si>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</si>
  <si>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</si>
  <si>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</si>
  <si>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</si>
  <si>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</si>
  <si>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</si>
  <si>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</si>
  <si>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</si>
  <si>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</si>
  <si>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</si>
  <si>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</si>
  <si>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</si>
  <si>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</si>
  <si>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</si>
  <si>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</si>
  <si>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</si>
  <si>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</si>
  <si>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</si>
  <si>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</si>
  <si>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</si>
  <si>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</si>
  <si>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</si>
  <si>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</si>
  <si>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</si>
  <si>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</si>
  <si>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</si>
  <si>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</si>
  <si>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</si>
  <si>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</si>
  <si>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</si>
  <si>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</si>
  <si>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</si>
  <si>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</si>
  <si>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</si>
  <si>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</si>
  <si>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</si>
  <si>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</si>
  <si>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</si>
  <si>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</si>
  <si>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</si>
  <si>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</si>
  <si>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</si>
  <si>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</si>
  <si>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</si>
  <si>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</si>
  <si>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</si>
  <si>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</si>
  <si>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</si>
  <si>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</si>
  <si>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</si>
  <si>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</si>
  <si>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</si>
  <si>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</si>
  <si>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</si>
  <si>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</si>
  <si>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</si>
  <si>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</si>
  <si>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</si>
  <si>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</si>
  <si>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</si>
  <si>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</si>
  <si>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</si>
  <si>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</si>
  <si>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</si>
  <si>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</si>
  <si>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</si>
  <si>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</si>
  <si>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</si>
  <si>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</si>
  <si>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</si>
  <si>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</si>
  <si>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</si>
  <si>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</si>
  <si>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</si>
  <si>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</si>
  <si>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</si>
  <si>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</si>
  <si>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</si>
  <si>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</si>
  <si>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</si>
  <si>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</si>
  <si>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</si>
  <si>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</si>
  <si>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</si>
  <si>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</si>
  <si>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</si>
  <si>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</si>
  <si>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</si>
  <si>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</si>
  <si>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</si>
  <si>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</si>
  <si>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</si>
  <si>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</si>
  <si>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</si>
  <si>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</si>
  <si>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</si>
  <si>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</si>
  <si>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</si>
  <si>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</si>
  <si>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</si>
  <si>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</si>
  <si>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</si>
  <si>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</si>
  <si>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</si>
  <si>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</si>
  <si>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</si>
  <si>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</si>
  <si>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</si>
  <si>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</si>
  <si>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</si>
  <si>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</si>
  <si>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</si>
  <si>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</si>
  <si>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</si>
  <si>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</si>
  <si>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</si>
  <si>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</si>
  <si>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</si>
  <si>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</si>
  <si>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</si>
  <si>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</si>
  <si>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</si>
  <si>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</si>
  <si>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</si>
  <si>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</si>
  <si>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</si>
  <si>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</si>
  <si>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</si>
  <si>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</si>
  <si>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</si>
  <si>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</si>
  <si>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</si>
  <si>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</si>
  <si>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</si>
  <si>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</si>
  <si>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</si>
  <si>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</si>
  <si>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</si>
  <si>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</si>
  <si>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</si>
  <si>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</si>
  <si>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</si>
  <si>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</si>
  <si>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</si>
  <si>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</si>
  <si>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</si>
  <si>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</si>
  <si>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</si>
  <si>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</si>
  <si>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</si>
  <si>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</si>
  <si>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</si>
  <si>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</si>
  <si>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</si>
  <si>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</si>
  <si>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</si>
  <si>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</si>
  <si>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</si>
  <si>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</si>
  <si>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</si>
  <si>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</si>
  <si>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</si>
  <si>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</si>
  <si>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</si>
  <si>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</si>
  <si>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</si>
  <si>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</si>
  <si>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</si>
  <si>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</si>
  <si>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</si>
  <si>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</si>
  <si>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</si>
  <si>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</si>
  <si>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</si>
  <si>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</si>
  <si>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</si>
  <si>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</si>
  <si>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</si>
  <si>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</si>
  <si>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</si>
  <si>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</si>
  <si>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</si>
  <si>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</si>
  <si>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</si>
  <si>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</si>
  <si>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</si>
  <si>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</si>
  <si>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</si>
  <si>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</si>
  <si>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</si>
  <si>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</si>
  <si>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</si>
  <si>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</si>
  <si>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</si>
  <si>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</si>
  <si>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</si>
  <si>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</si>
  <si>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</si>
  <si>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</si>
  <si>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</si>
  <si>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</si>
  <si>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</si>
  <si>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</si>
  <si>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</si>
  <si>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</si>
  <si>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</si>
  <si>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</si>
  <si>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</si>
  <si>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</si>
  <si>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</si>
  <si>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</si>
  <si>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</si>
  <si>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</si>
  <si>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</si>
  <si>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</si>
  <si>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</si>
  <si>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</si>
  <si>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</si>
  <si>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</si>
  <si>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</si>
  <si>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</si>
  <si>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</si>
  <si>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</si>
  <si>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</si>
  <si>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</si>
  <si>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</si>
  <si>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</si>
  <si>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</si>
  <si>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</si>
  <si>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</si>
  <si>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</si>
  <si>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</si>
  <si>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</si>
  <si>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</si>
  <si>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</si>
  <si>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</si>
  <si>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</si>
  <si>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</si>
  <si>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</si>
  <si>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</si>
  <si>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</si>
  <si>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</si>
  <si>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</si>
  <si>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</si>
  <si>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</si>
  <si>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</si>
  <si>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</si>
  <si>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</si>
  <si>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</si>
  <si>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</si>
  <si>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</si>
  <si>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</si>
  <si>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</si>
  <si>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</si>
  <si>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</si>
  <si>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</si>
  <si>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</si>
  <si>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</si>
  <si>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</si>
  <si>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</si>
  <si>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</si>
  <si>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</si>
  <si>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</si>
  <si>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</si>
  <si>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</si>
  <si>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</si>
  <si>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</si>
  <si>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</si>
  <si>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</si>
  <si>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</si>
  <si>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</si>
  <si>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</si>
  <si>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</si>
  <si>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</si>
  <si>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</si>
  <si>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</si>
  <si>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</si>
  <si>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</si>
  <si>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</si>
  <si>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</si>
  <si>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</si>
  <si>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</si>
  <si>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</si>
  <si>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</si>
  <si>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</si>
  <si>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</si>
  <si>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</si>
  <si>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</si>
  <si>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</si>
  <si>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</si>
  <si>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</si>
  <si>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</si>
  <si>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</si>
  <si>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</si>
  <si>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</si>
  <si>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</si>
  <si>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</si>
  <si>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</si>
  <si>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</si>
  <si>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</si>
  <si>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</si>
  <si>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</si>
  <si>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</si>
  <si>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</si>
  <si>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</si>
  <si>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</si>
  <si>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</si>
  <si>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</si>
  <si>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</si>
  <si>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</si>
  <si>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</si>
  <si>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</si>
  <si>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</si>
  <si>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</si>
  <si>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</si>
  <si>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</si>
  <si>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</si>
  <si>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</si>
  <si>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</si>
  <si>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</si>
  <si>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</si>
  <si>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</si>
  <si>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</si>
  <si>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</si>
  <si>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</si>
  <si>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</si>
  <si>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</si>
  <si>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</si>
  <si>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</si>
  <si>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</si>
  <si>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</si>
  <si>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</si>
  <si>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</si>
  <si>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</si>
  <si>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</si>
  <si>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</si>
  <si>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</si>
  <si>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</si>
  <si>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</si>
  <si>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</si>
  <si>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</si>
  <si>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</si>
  <si>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</si>
  <si>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</si>
  <si>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</si>
  <si>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</si>
  <si>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</si>
  <si>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</si>
  <si>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</si>
  <si>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</si>
  <si>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</si>
  <si>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</si>
  <si>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</si>
  <si>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</si>
  <si>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</si>
  <si>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</si>
  <si>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</si>
  <si>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</si>
  <si>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</si>
  <si>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</si>
  <si>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</si>
  <si>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</si>
  <si>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</si>
  <si>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</si>
  <si>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</si>
  <si>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</si>
  <si>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</si>
  <si>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</si>
  <si>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</si>
  <si>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</si>
  <si>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</si>
  <si>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</si>
  <si>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</si>
  <si>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</si>
  <si>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</si>
  <si>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</si>
  <si>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</si>
  <si>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</si>
  <si>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</si>
  <si>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</si>
  <si>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</si>
  <si>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</si>
  <si>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</si>
  <si>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</si>
  <si>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</si>
  <si>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</si>
  <si>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</si>
  <si>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</si>
  <si>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</si>
  <si>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</si>
  <si>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</si>
  <si>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</si>
  <si>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</si>
  <si>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</si>
  <si>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</si>
  <si>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</si>
  <si>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</si>
  <si>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</si>
  <si>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</si>
  <si>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</si>
  <si>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</si>
  <si>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</si>
  <si>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</si>
  <si>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</si>
  <si>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</si>
  <si>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</si>
  <si>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</si>
  <si>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</si>
  <si>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</si>
  <si>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</si>
  <si>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</si>
  <si>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</si>
  <si>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</si>
  <si>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</si>
  <si>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</si>
  <si>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</si>
  <si>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</si>
  <si>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</si>
  <si>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</si>
  <si>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</si>
  <si>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</si>
  <si>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</si>
  <si>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</si>
  <si>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</si>
  <si>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</si>
  <si>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</si>
  <si>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</si>
  <si>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</si>
  <si>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</si>
  <si>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</si>
  <si>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</si>
  <si>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</si>
  <si>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</si>
  <si>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</si>
  <si>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</si>
  <si>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</si>
  <si>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</si>
  <si>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</si>
  <si>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</si>
  <si>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</si>
  <si>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</si>
  <si>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</si>
  <si>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</si>
  <si>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</si>
  <si>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</si>
  <si>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</si>
  <si>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</si>
  <si>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</si>
  <si>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</si>
  <si>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</si>
  <si>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</si>
  <si>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</si>
  <si>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</si>
  <si>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</si>
  <si>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</si>
  <si>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</si>
  <si>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</si>
  <si>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</si>
  <si>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</si>
  <si>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</si>
  <si>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</si>
  <si>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</si>
  <si>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</si>
  <si>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</si>
  <si>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</si>
  <si>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</si>
  <si>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</si>
  <si>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</si>
  <si>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</si>
  <si>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</si>
  <si>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</si>
  <si>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</si>
  <si>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</si>
  <si>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</si>
  <si>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</si>
  <si>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</si>
  <si>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</si>
  <si>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</si>
  <si>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</si>
  <si>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</si>
  <si>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</si>
  <si>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</si>
  <si>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</si>
  <si>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</si>
  <si>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</si>
  <si>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</si>
  <si>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</si>
  <si>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</si>
  <si>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</si>
  <si>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</si>
  <si>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</si>
  <si>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</si>
  <si>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</si>
  <si>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</si>
  <si>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</si>
  <si>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</si>
  <si>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</si>
  <si>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</si>
  <si>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</si>
  <si>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</si>
  <si>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</si>
  <si>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</si>
  <si>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</si>
  <si>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</si>
  <si>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</si>
  <si>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</si>
  <si>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</si>
  <si>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</si>
  <si>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</si>
  <si>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</si>
  <si>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</si>
  <si>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</si>
  <si>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</si>
  <si>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</si>
  <si>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</si>
  <si>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</si>
  <si>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</si>
  <si>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</si>
  <si>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</si>
  <si>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</si>
  <si>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</si>
  <si>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</si>
  <si>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</si>
  <si>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</si>
  <si>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</si>
  <si>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</si>
  <si>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</si>
  <si>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</si>
  <si>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</si>
  <si>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</si>
  <si>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</si>
  <si>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</si>
  <si>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</si>
  <si>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</si>
  <si>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</si>
  <si>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</si>
  <si>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</si>
  <si>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</si>
  <si>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</si>
  <si>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</si>
  <si>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</si>
  <si>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</si>
  <si>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</si>
  <si>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</si>
  <si>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</si>
  <si>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</si>
  <si>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</si>
  <si>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</si>
  <si>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</si>
  <si>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</si>
  <si>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</si>
  <si>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</si>
  <si>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</si>
  <si>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</si>
  <si>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</si>
  <si>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</si>
  <si>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</si>
  <si>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</si>
  <si>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</si>
  <si>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</si>
  <si>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</si>
  <si>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</si>
  <si>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</si>
  <si>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</si>
  <si>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</si>
  <si>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</si>
  <si>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</si>
  <si>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</si>
  <si>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</si>
  <si>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</si>
  <si>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</si>
  <si>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</si>
  <si>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</si>
  <si>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</si>
  <si>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</si>
  <si>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</si>
  <si>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</si>
  <si>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</si>
  <si>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</si>
  <si>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</si>
  <si>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</si>
  <si>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</si>
  <si>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</si>
  <si>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</si>
  <si>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</si>
  <si>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</si>
  <si>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</si>
  <si>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</si>
  <si>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</si>
  <si>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</si>
  <si>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</si>
  <si>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</si>
  <si>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</si>
  <si>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</si>
  <si>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</si>
  <si>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</si>
  <si>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</si>
  <si>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</si>
  <si>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</si>
  <si>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</si>
  <si>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</si>
  <si>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</si>
  <si>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</si>
  <si>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</si>
  <si>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</si>
  <si>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</si>
  <si>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</si>
  <si>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</si>
  <si>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</si>
  <si>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</si>
  <si>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</si>
  <si>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</si>
  <si>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</si>
  <si>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</si>
  <si>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</si>
  <si>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</si>
  <si>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</si>
  <si>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</si>
  <si>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</si>
  <si>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</si>
  <si>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</si>
  <si>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</si>
  <si>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</si>
  <si>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</si>
  <si>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</si>
  <si>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</si>
  <si>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</si>
  <si>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</si>
  <si>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</si>
  <si>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</si>
  <si>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</si>
  <si>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</si>
  <si>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</si>
  <si>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</si>
  <si>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</si>
  <si>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</si>
  <si>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</si>
  <si>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</si>
  <si>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</si>
  <si>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</si>
  <si>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</si>
  <si>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</si>
  <si>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</si>
  <si>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</si>
  <si>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</si>
  <si>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</si>
  <si>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</si>
  <si>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</si>
  <si>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</si>
  <si>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</si>
  <si>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</si>
  <si>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</si>
  <si>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</si>
  <si>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</si>
  <si>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</si>
  <si>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</si>
  <si>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</si>
  <si>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</si>
  <si>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</si>
  <si>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</si>
  <si>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</si>
  <si>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</si>
  <si>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</si>
  <si>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</si>
  <si>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</si>
  <si>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</si>
  <si>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</si>
  <si>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</si>
  <si>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</si>
  <si>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</si>
  <si>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</si>
  <si>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</si>
  <si>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</si>
  <si>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</si>
  <si>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</si>
  <si>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</si>
  <si>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</si>
  <si>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</si>
  <si>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</si>
  <si>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</si>
  <si>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</si>
  <si>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</si>
  <si>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</si>
  <si>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</si>
  <si>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</si>
  <si>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</si>
  <si>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</si>
  <si>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</si>
  <si>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</si>
  <si>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</si>
  <si>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</si>
  <si>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</si>
  <si>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</si>
  <si>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</si>
  <si>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</si>
  <si>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</si>
  <si>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</si>
  <si>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</si>
  <si>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</si>
  <si>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</si>
  <si>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</si>
  <si>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</si>
  <si>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</si>
  <si>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</si>
  <si>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</si>
  <si>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</si>
  <si>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</si>
  <si>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</si>
  <si>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</si>
  <si>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</si>
  <si>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</si>
  <si>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</si>
  <si>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</si>
  <si>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</si>
  <si>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</si>
  <si>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</si>
  <si>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</si>
  <si>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</si>
  <si>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</si>
  <si>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</si>
  <si>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</si>
  <si>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</si>
  <si>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</si>
  <si>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</si>
  <si>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</si>
  <si>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</si>
  <si>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</si>
  <si>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</si>
  <si>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</si>
  <si>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</si>
  <si>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</si>
  <si>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</si>
  <si>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</si>
  <si>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</si>
  <si>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</si>
  <si>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</si>
  <si>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</si>
  <si>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</si>
  <si>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</si>
  <si>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</si>
  <si>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</si>
  <si>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</si>
  <si>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</si>
  <si>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</si>
  <si>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</si>
  <si>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</si>
  <si>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</si>
  <si>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</si>
  <si>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</si>
  <si>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</si>
  <si>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</si>
  <si>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</si>
  <si>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</si>
  <si>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</si>
  <si>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</si>
  <si>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</si>
  <si>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</si>
  <si>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</si>
  <si>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</si>
  <si>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</si>
  <si>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</si>
  <si>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</si>
  <si>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</si>
  <si>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</si>
  <si>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</si>
  <si>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</si>
  <si>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</si>
  <si>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</si>
  <si>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</si>
  <si>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</si>
  <si>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</si>
  <si>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</si>
  <si>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</si>
  <si>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</si>
  <si>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</si>
  <si>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</si>
  <si>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</si>
  <si>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</si>
  <si>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</si>
  <si>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</si>
  <si>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</si>
  <si>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</si>
  <si>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</si>
  <si>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</si>
  <si>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</si>
  <si>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</si>
  <si>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</si>
  <si>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</si>
  <si>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</si>
  <si>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</si>
  <si>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</si>
  <si>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</si>
  <si>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</si>
  <si>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</si>
  <si>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</si>
  <si>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</si>
  <si>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</si>
  <si>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</si>
  <si>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</si>
  <si>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</si>
  <si>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</si>
  <si>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</si>
  <si>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</si>
  <si>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</si>
  <si>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</si>
  <si>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</si>
  <si>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</si>
  <si>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</si>
  <si>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</si>
  <si>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</si>
  <si>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</si>
  <si>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</si>
  <si>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</si>
  <si>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</si>
  <si>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</si>
  <si>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</si>
  <si>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</si>
  <si>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</si>
  <si>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</si>
  <si>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</si>
  <si>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</si>
  <si>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</si>
  <si>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</si>
  <si>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</si>
  <si>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</si>
  <si>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</si>
  <si>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</si>
  <si>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</si>
  <si>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</si>
  <si>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</si>
  <si>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</si>
  <si>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</si>
  <si>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</si>
  <si>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</si>
  <si>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</si>
  <si>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</si>
  <si>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</si>
  <si>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</si>
  <si>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</si>
  <si>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</si>
  <si>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</si>
  <si>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</si>
  <si>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</si>
  <si>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</si>
  <si>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</si>
  <si>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</si>
  <si>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</si>
  <si>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</si>
  <si>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</si>
  <si>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</si>
  <si>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</si>
  <si>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</si>
  <si>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</si>
  <si>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</si>
  <si>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</si>
  <si>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</si>
  <si>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</si>
  <si>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</si>
  <si>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</si>
  <si>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</si>
  <si>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</si>
  <si>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</si>
  <si>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</si>
  <si>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</si>
  <si>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</si>
  <si>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</si>
  <si>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</si>
  <si>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</si>
  <si>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</si>
  <si>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</si>
  <si>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</si>
  <si>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</si>
  <si>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</si>
  <si>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</si>
  <si>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</si>
  <si>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</si>
  <si>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</si>
  <si>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</si>
  <si>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</si>
  <si>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</si>
  <si>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</si>
  <si>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</si>
  <si>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</si>
  <si>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</si>
  <si>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</si>
  <si>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</si>
  <si>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</si>
  <si>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</si>
  <si>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</si>
  <si>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</si>
  <si>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</si>
  <si>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</si>
  <si>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</si>
  <si>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</si>
  <si>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</si>
  <si>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</si>
  <si>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</si>
  <si>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</si>
  <si>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</si>
  <si>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</si>
  <si>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</si>
  <si>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</si>
  <si>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</si>
  <si>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</si>
  <si>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</si>
  <si>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</si>
  <si>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</si>
  <si>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</si>
  <si>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</si>
  <si>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</si>
  <si>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</si>
  <si>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</si>
  <si>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</si>
  <si>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</si>
  <si>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</si>
  <si>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</si>
  <si>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</si>
  <si>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</si>
  <si>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</si>
  <si>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</si>
  <si>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</si>
  <si>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</si>
  <si>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</si>
  <si>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</si>
  <si>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</si>
  <si>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</si>
  <si>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</si>
  <si>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</si>
  <si>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</si>
  <si>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</si>
  <si>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</si>
  <si>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</si>
  <si>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</si>
  <si>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</si>
  <si>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</si>
  <si>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</si>
  <si>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</si>
  <si>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</si>
  <si>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</si>
  <si>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</si>
  <si>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</si>
  <si>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</si>
  <si>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</si>
  <si>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</si>
  <si>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</si>
  <si>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</si>
  <si>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</si>
  <si>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</si>
  <si>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</si>
  <si>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</si>
  <si>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</si>
  <si>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</si>
  <si>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</si>
  <si>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</si>
  <si>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</si>
  <si>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</si>
  <si>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</si>
  <si>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</si>
  <si>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</si>
  <si>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</si>
  <si>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</si>
  <si>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</si>
  <si>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</si>
  <si>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</si>
  <si>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</si>
  <si>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</si>
  <si>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</si>
  <si>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</si>
  <si>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</si>
  <si>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</si>
  <si>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</si>
  <si>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</si>
  <si>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</si>
  <si>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</si>
  <si>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</si>
  <si>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</si>
  <si>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</si>
  <si>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</si>
  <si>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</si>
  <si>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</si>
  <si>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</si>
  <si>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</si>
  <si>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</si>
  <si>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</si>
  <si>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</si>
  <si>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</si>
  <si>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</si>
  <si>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</si>
  <si>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</si>
  <si>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</si>
  <si>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</si>
  <si>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</si>
  <si>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</si>
  <si>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</si>
  <si>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</si>
  <si>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</si>
  <si>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</si>
  <si>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</si>
  <si>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</si>
  <si>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</si>
  <si>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</si>
  <si>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</si>
  <si>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</si>
  <si>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</si>
  <si>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</si>
  <si>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</si>
  <si>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</si>
  <si>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</si>
  <si>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</si>
  <si>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</si>
  <si>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</si>
  <si>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</si>
  <si>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</si>
  <si>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</si>
  <si>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</si>
  <si>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</si>
  <si>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</si>
  <si>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</si>
  <si>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</si>
  <si>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</si>
  <si>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</si>
  <si>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</si>
  <si>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</si>
  <si>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</si>
  <si>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</si>
  <si>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</si>
  <si>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</si>
  <si>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</si>
  <si>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</si>
  <si>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</si>
  <si>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</si>
  <si>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</si>
  <si>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</si>
  <si>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</si>
  <si>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</si>
  <si>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</si>
  <si>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</si>
  <si>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</si>
  <si>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</si>
  <si>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</si>
  <si>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</si>
  <si>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</si>
  <si>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</si>
  <si>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</si>
  <si>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</si>
  <si>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</si>
  <si>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</si>
  <si>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</si>
  <si>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</si>
  <si>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</si>
  <si>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</si>
  <si>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</si>
  <si>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</si>
  <si>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</si>
  <si>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</si>
  <si>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</si>
  <si>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</si>
  <si>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</si>
  <si>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</si>
  <si>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</si>
  <si>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</si>
  <si>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</si>
  <si>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</si>
  <si>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</si>
  <si>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</si>
  <si>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</si>
  <si>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</si>
  <si>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</si>
  <si>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</si>
  <si>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</si>
  <si>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</si>
  <si>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</si>
  <si>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</si>
  <si>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</si>
  <si>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</si>
  <si>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</si>
  <si>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</si>
  <si>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</si>
  <si>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</si>
  <si>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</si>
  <si>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</si>
  <si>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</si>
  <si>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</si>
  <si>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</si>
  <si>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</si>
  <si>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</si>
  <si>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</si>
  <si>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</si>
  <si>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</si>
  <si>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</si>
  <si>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</si>
  <si>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</si>
  <si>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</si>
  <si>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</si>
  <si>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</si>
  <si>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</si>
  <si>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</si>
  <si>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</si>
  <si>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</si>
  <si>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</si>
  <si>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</si>
  <si>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</si>
  <si>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</si>
  <si>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</si>
  <si>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</si>
  <si>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</si>
  <si>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</si>
  <si>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</si>
  <si>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</si>
  <si>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</si>
  <si>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</si>
  <si>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</si>
  <si>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</si>
  <si>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</si>
  <si>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</si>
  <si>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</si>
  <si>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</si>
  <si>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</si>
  <si>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</si>
  <si>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</si>
  <si>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</si>
  <si>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</si>
  <si>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</si>
  <si>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</si>
  <si>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</si>
  <si>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</si>
  <si>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</si>
  <si>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</si>
  <si>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</si>
  <si>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</si>
  <si>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</si>
  <si>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</si>
  <si>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</si>
  <si>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</si>
  <si>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</si>
  <si>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</si>
  <si>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</si>
  <si>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</si>
  <si>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</si>
  <si>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</si>
  <si>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</si>
  <si>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</si>
  <si>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</si>
  <si>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</si>
  <si>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</si>
  <si>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</si>
  <si>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</si>
  <si>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</si>
  <si>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</si>
  <si>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</si>
  <si>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</si>
  <si>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</si>
  <si>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</si>
  <si>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</si>
  <si>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</si>
  <si>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</si>
  <si>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</si>
  <si>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</si>
  <si>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</si>
  <si>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</si>
  <si>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</si>
  <si>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</si>
  <si>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</si>
  <si>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</si>
  <si>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</si>
  <si>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</si>
  <si>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</si>
  <si>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</si>
  <si>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</si>
  <si>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</si>
  <si>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</si>
  <si>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</si>
  <si>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</si>
  <si>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</si>
  <si>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</si>
  <si>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</si>
  <si>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</si>
  <si>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</si>
  <si>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</si>
  <si>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</si>
  <si>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</si>
  <si>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</si>
  <si>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</si>
  <si>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</si>
  <si>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</si>
  <si>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</si>
  <si>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</si>
  <si>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</si>
  <si>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</si>
  <si>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</si>
  <si>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</si>
  <si>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</si>
  <si>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</si>
  <si>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</si>
  <si>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</si>
  <si>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</si>
  <si>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</si>
  <si>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</si>
  <si>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</si>
  <si>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</si>
  <si>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</si>
  <si>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</si>
  <si>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</si>
  <si>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</si>
  <si>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</si>
  <si>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</si>
  <si>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</si>
  <si>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</si>
  <si>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</si>
  <si>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</si>
  <si>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</si>
  <si>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</si>
  <si>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</si>
  <si>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</si>
  <si>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</si>
  <si>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</si>
  <si>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</si>
  <si>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</si>
  <si>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</si>
  <si>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</si>
  <si>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</si>
  <si>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</si>
  <si>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</si>
  <si>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</si>
  <si>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</si>
  <si>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</si>
  <si>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</si>
  <si>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</si>
  <si>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</si>
  <si>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</si>
  <si>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</si>
  <si>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</si>
  <si>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</si>
  <si>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</si>
  <si>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</si>
  <si>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</si>
  <si>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</si>
  <si>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</si>
  <si>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</si>
  <si>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</si>
  <si>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</si>
  <si>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</si>
  <si>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</si>
  <si>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</si>
  <si>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</si>
  <si>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</si>
  <si>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</si>
  <si>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</si>
  <si>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</si>
  <si>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</si>
  <si>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</si>
  <si>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</si>
  <si>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</si>
  <si>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</si>
  <si>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</si>
  <si>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</si>
  <si>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</si>
  <si>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</si>
  <si>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</si>
  <si>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</si>
  <si>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</si>
  <si>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</si>
  <si>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</si>
  <si>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</si>
  <si>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</si>
  <si>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</si>
  <si>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</si>
  <si>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</si>
  <si>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</si>
  <si>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</si>
  <si>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</si>
  <si>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</si>
  <si>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</si>
  <si>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</si>
  <si>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</si>
  <si>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</si>
  <si>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</si>
  <si>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</si>
  <si>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</si>
  <si>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</si>
  <si>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</si>
  <si>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</si>
  <si>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</si>
  <si>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</si>
  <si>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</si>
  <si>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</si>
  <si>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</si>
  <si>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</si>
  <si>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</si>
  <si>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</si>
  <si>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</si>
  <si>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</si>
  <si>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</si>
  <si>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</si>
  <si>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</si>
  <si>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</si>
  <si>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</si>
  <si>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</si>
  <si>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</si>
  <si>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</si>
  <si>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</si>
  <si>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</si>
  <si>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</si>
  <si>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</si>
  <si>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</si>
  <si>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</si>
  <si>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</si>
  <si>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</si>
  <si>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</si>
  <si>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</si>
  <si>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</si>
  <si>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</si>
  <si>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</si>
  <si>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</si>
  <si>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</si>
  <si>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</si>
  <si>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</si>
  <si>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</si>
  <si>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</si>
  <si>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</si>
  <si>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</si>
  <si>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</si>
  <si>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</si>
  <si>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</si>
  <si>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</si>
  <si>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</si>
  <si>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</si>
  <si>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</si>
  <si>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</si>
  <si>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</si>
  <si>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</si>
  <si>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</si>
  <si>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</si>
  <si>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</si>
  <si>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</si>
  <si>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</si>
  <si>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</si>
  <si>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</si>
  <si>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</si>
  <si>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</si>
  <si>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</si>
  <si>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</si>
  <si>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</si>
  <si>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</si>
  <si>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</si>
  <si>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</si>
  <si>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</si>
  <si>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</si>
  <si>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</si>
  <si>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</si>
  <si>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</si>
  <si>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</si>
  <si>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</si>
  <si>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</si>
  <si>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</si>
  <si>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</si>
  <si>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</si>
  <si>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</si>
  <si>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</si>
  <si>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</si>
  <si>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</si>
  <si>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</si>
  <si>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</si>
  <si>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</si>
  <si>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</si>
  <si>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</si>
  <si>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</si>
  <si>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</si>
  <si>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</si>
  <si>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</si>
  <si>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</si>
  <si>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</si>
  <si>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</si>
  <si>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</si>
  <si>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</si>
  <si>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</si>
  <si>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</si>
  <si>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</si>
  <si>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</si>
  <si>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</si>
  <si>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</si>
  <si>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</si>
  <si>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</si>
  <si>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</si>
  <si>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</si>
  <si>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</si>
  <si>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</si>
  <si>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</si>
  <si>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</si>
  <si>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</si>
  <si>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</si>
  <si>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</si>
  <si>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</si>
  <si>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</si>
  <si>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</si>
  <si>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</si>
  <si>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</si>
  <si>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</si>
  <si>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</si>
  <si>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</si>
  <si>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</si>
  <si>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</si>
  <si>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</si>
  <si>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</si>
  <si>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</si>
  <si>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</si>
  <si>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</si>
  <si>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</si>
  <si>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</si>
  <si>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</si>
  <si>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</si>
  <si>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</si>
  <si>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</si>
  <si>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</si>
  <si>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</si>
  <si>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</si>
  <si>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</si>
  <si>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</si>
  <si>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</si>
  <si>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</si>
  <si>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</si>
  <si>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</si>
  <si>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</si>
  <si>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</si>
  <si>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</si>
  <si>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</si>
  <si>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</si>
  <si>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</si>
  <si>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</si>
  <si>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</si>
  <si>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</si>
  <si>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</si>
  <si>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</si>
  <si>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</si>
  <si>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</si>
  <si>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</si>
  <si>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</si>
  <si>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</si>
  <si>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</si>
  <si>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</si>
  <si>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</si>
  <si>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</si>
  <si>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</si>
  <si>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</si>
  <si>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</si>
  <si>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</si>
  <si>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</si>
  <si>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</si>
  <si>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</si>
  <si>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</si>
  <si>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</si>
  <si>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</si>
  <si>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</si>
  <si>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</si>
  <si>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</si>
  <si>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</si>
  <si>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</si>
  <si>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</si>
  <si>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</si>
  <si>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</si>
  <si>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</si>
  <si>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</si>
  <si>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</si>
  <si>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</si>
  <si>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</si>
  <si>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</si>
  <si>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</si>
  <si>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</si>
  <si>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</si>
  <si>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</si>
  <si>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</si>
  <si>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</si>
  <si>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</si>
  <si>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</si>
  <si>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</si>
  <si>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</si>
  <si>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</si>
  <si>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</si>
  <si>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</si>
  <si>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</si>
  <si>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</si>
  <si>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</si>
  <si>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</si>
  <si>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</si>
  <si>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</si>
  <si>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</si>
  <si>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</si>
  <si>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</si>
  <si>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</si>
  <si>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</si>
  <si>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</si>
  <si>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</si>
  <si>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</si>
  <si>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</si>
  <si>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</si>
  <si>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</si>
  <si>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</si>
  <si>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</si>
  <si>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</si>
  <si>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</si>
  <si>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</si>
  <si>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</si>
  <si>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</si>
  <si>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</si>
  <si>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</si>
  <si>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</si>
  <si>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</si>
  <si>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</si>
  <si>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</si>
  <si>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</si>
  <si>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</si>
  <si>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</si>
  <si>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</si>
  <si>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</si>
  <si>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</si>
  <si>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</si>
  <si>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</si>
  <si>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</si>
  <si>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</si>
  <si>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</si>
  <si>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</si>
  <si>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</si>
  <si>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</si>
  <si>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</si>
  <si>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</si>
  <si>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</si>
  <si>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</si>
  <si>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</si>
  <si>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</si>
  <si>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</si>
  <si>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</si>
  <si>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</si>
  <si>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</si>
  <si>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</si>
  <si>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</si>
  <si>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</si>
  <si>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</si>
  <si>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</si>
  <si>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</si>
  <si>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</si>
  <si>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</si>
  <si>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</si>
  <si>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</si>
  <si>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</si>
  <si>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</si>
  <si>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</si>
  <si>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</si>
  <si>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</si>
  <si>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</si>
  <si>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</si>
  <si>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</si>
  <si>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</si>
  <si>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</si>
  <si>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</si>
  <si>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</si>
  <si>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</si>
  <si>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</si>
  <si>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</si>
  <si>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</si>
  <si>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</si>
  <si>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</si>
  <si>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</si>
  <si>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</si>
  <si>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</si>
  <si>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</si>
  <si>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</si>
  <si>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</si>
  <si>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</si>
  <si>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</si>
  <si>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</si>
  <si>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</si>
  <si>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</si>
  <si>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</si>
  <si>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</si>
  <si>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</si>
  <si>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</si>
  <si>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</si>
  <si>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</si>
  <si>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</si>
  <si>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</si>
  <si>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</si>
  <si>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</si>
  <si>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</si>
  <si>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</si>
  <si>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</si>
  <si>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</si>
  <si>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</si>
  <si>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</si>
  <si>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</si>
  <si>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</si>
  <si>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</si>
  <si>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</si>
  <si>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</si>
  <si>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</si>
  <si>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</si>
  <si>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</si>
  <si>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</si>
  <si>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</si>
  <si>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</si>
  <si>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</si>
  <si>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</si>
  <si>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</si>
  <si>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</si>
  <si>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</si>
  <si>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</si>
  <si>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</si>
  <si>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</si>
  <si>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</si>
  <si>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</si>
  <si>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</si>
  <si>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</si>
  <si>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</si>
  <si>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</si>
  <si>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</si>
  <si>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</si>
  <si>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</si>
  <si>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</si>
  <si>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</si>
  <si>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</si>
  <si>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</si>
  <si>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</si>
  <si>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</si>
  <si>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</si>
  <si>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</si>
  <si>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</si>
  <si>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</si>
  <si>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</si>
  <si>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</si>
  <si>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</si>
  <si>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</si>
  <si>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</si>
  <si>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</si>
  <si>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</si>
  <si>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</si>
  <si>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</si>
  <si>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</si>
  <si>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</si>
  <si>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</si>
  <si>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</si>
  <si>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</si>
  <si>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</si>
  <si>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</si>
  <si>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</si>
  <si>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</si>
  <si>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</si>
  <si>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</si>
  <si>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</si>
  <si>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</si>
  <si>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</si>
  <si>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</si>
  <si>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</si>
  <si>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</si>
  <si>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</si>
  <si>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</si>
  <si>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</si>
  <si>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</si>
  <si>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</si>
  <si>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</si>
  <si>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</si>
  <si>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</si>
  <si>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</si>
  <si>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</si>
  <si>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</si>
  <si>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</si>
  <si>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</si>
  <si>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</si>
  <si>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</si>
  <si>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</si>
  <si>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</si>
  <si>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</si>
  <si>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</si>
  <si>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</si>
  <si>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</si>
  <si>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</si>
  <si>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</si>
  <si>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</si>
  <si>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</si>
  <si>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</si>
  <si>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</si>
  <si>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</si>
  <si>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</si>
  <si>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</si>
  <si>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</si>
  <si>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</si>
  <si>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</si>
  <si>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</si>
  <si>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</si>
  <si>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</si>
  <si>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</si>
  <si>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</si>
  <si>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</si>
  <si>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</si>
  <si>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</si>
  <si>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</si>
  <si>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</si>
  <si>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</si>
  <si>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</si>
  <si>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</si>
  <si>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</si>
  <si>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</si>
  <si>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</si>
  <si>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</si>
  <si>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</si>
  <si>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</si>
  <si>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</si>
  <si>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</si>
  <si>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</si>
  <si>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</si>
  <si>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</si>
  <si>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</si>
  <si>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</si>
  <si>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</si>
  <si>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</si>
  <si>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</si>
  <si>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</si>
  <si>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</si>
  <si>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</si>
  <si>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</si>
  <si>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</si>
  <si>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</si>
  <si>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</si>
  <si>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</si>
  <si>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</si>
  <si>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</si>
  <si>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</si>
  <si>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</si>
  <si>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</si>
  <si>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</si>
  <si>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</si>
  <si>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</si>
  <si>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</si>
  <si>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</si>
  <si>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</si>
  <si>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</si>
  <si>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</si>
  <si>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</si>
  <si>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</si>
  <si>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</si>
  <si>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</si>
  <si>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</si>
  <si>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</si>
  <si>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</si>
  <si>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</si>
  <si>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</si>
  <si>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</si>
  <si>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</si>
  <si>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</si>
  <si>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</si>
  <si>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</si>
  <si>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</si>
  <si>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</si>
  <si>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</si>
  <si>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</si>
  <si>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</si>
  <si>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</si>
  <si>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</si>
  <si>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</si>
  <si>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</si>
  <si>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</si>
  <si>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</si>
  <si>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</si>
  <si>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</si>
  <si>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</si>
  <si>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</si>
  <si>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</si>
  <si>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</si>
  <si>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</si>
  <si>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</si>
  <si>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</si>
  <si>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</si>
  <si>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</si>
  <si>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</si>
  <si>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</si>
  <si>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</si>
  <si>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</si>
  <si>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</si>
  <si>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</si>
  <si>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</si>
  <si>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</si>
  <si>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</si>
  <si>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</si>
  <si>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</si>
  <si>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</si>
  <si>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</si>
  <si>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</si>
  <si>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</si>
  <si>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</si>
  <si>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</si>
  <si>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</si>
  <si>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</si>
  <si>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</si>
  <si>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</si>
  <si>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</si>
  <si>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</si>
  <si>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</si>
  <si>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</si>
  <si>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</si>
  <si>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</si>
  <si>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</si>
  <si>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</si>
  <si>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</si>
  <si>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</si>
  <si>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</si>
  <si>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</si>
  <si>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</si>
  <si>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</si>
  <si>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</si>
  <si>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</si>
  <si>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</si>
  <si>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</si>
  <si>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</si>
  <si>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</si>
  <si>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</si>
  <si>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</si>
  <si>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</si>
  <si>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</si>
  <si>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</si>
  <si>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</si>
  <si>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</si>
  <si>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</si>
  <si>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</si>
  <si>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</si>
  <si>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</si>
  <si>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</si>
  <si>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</si>
  <si>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</si>
  <si>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</si>
  <si>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</si>
  <si>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</si>
  <si>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</si>
  <si>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</si>
  <si>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</si>
  <si>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</si>
  <si>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</si>
  <si>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</si>
  <si>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</si>
  <si>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</si>
  <si>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</si>
  <si>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</si>
  <si>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</si>
  <si>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</si>
  <si>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</si>
  <si>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</si>
  <si>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</si>
  <si>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</si>
  <si>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</si>
  <si>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</si>
  <si>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</si>
  <si>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</si>
  <si>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</si>
  <si>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</si>
  <si>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</si>
  <si>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</si>
  <si>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</si>
  <si>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</si>
  <si>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</si>
  <si>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</si>
  <si>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</si>
  <si>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</si>
  <si>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</si>
  <si>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</si>
  <si>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</si>
  <si>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</si>
  <si>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</si>
  <si>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</si>
  <si>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</si>
  <si>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</si>
  <si>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</si>
  <si>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</si>
  <si>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</si>
  <si>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</si>
  <si>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</si>
  <si>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</si>
  <si>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</si>
  <si>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</si>
  <si>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</si>
  <si>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</si>
  <si>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</si>
  <si>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</si>
  <si>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</si>
  <si>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</si>
  <si>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</si>
  <si>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</si>
  <si>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</si>
  <si>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</si>
  <si>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</si>
  <si>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</si>
  <si>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</si>
  <si>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</si>
  <si>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</si>
  <si>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</si>
  <si>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</si>
  <si>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</si>
  <si>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</si>
  <si>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</si>
  <si>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</si>
  <si>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</si>
  <si>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</si>
  <si>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</si>
  <si>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</si>
  <si>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</si>
  <si>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</si>
  <si>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</si>
  <si>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</si>
  <si>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</si>
  <si>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</si>
  <si>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</si>
  <si>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</si>
  <si>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</si>
  <si>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</si>
  <si>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</si>
  <si>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</si>
  <si>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</si>
  <si>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</si>
  <si>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</si>
  <si>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</si>
  <si>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</si>
  <si>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</si>
  <si>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</si>
  <si>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</si>
  <si>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</si>
  <si>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</si>
  <si>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</si>
  <si>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</si>
  <si>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</si>
  <si>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</si>
  <si>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</si>
  <si>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</si>
  <si>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</si>
  <si>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</si>
  <si>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</si>
  <si>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</si>
  <si>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</si>
  <si>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</si>
  <si>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</si>
  <si>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</si>
  <si>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</si>
  <si>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</si>
  <si>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</si>
  <si>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</si>
  <si>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</si>
  <si>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</si>
  <si>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</si>
  <si>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</si>
  <si>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</si>
  <si>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</si>
  <si>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</si>
  <si>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</si>
  <si>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</si>
  <si>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</si>
  <si>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</si>
  <si>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</si>
  <si>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</si>
  <si>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</si>
  <si>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</si>
  <si>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</si>
  <si>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</si>
  <si>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</si>
  <si>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</si>
  <si>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</si>
  <si>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</si>
  <si>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</si>
  <si>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</si>
  <si>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</si>
  <si>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</si>
  <si>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</si>
  <si>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</si>
  <si>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</si>
  <si>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</si>
  <si>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</si>
  <si>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</si>
  <si>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</si>
  <si>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</si>
  <si>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</si>
  <si>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</si>
  <si>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</si>
  <si>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</si>
  <si>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</si>
  <si>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</si>
  <si>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</si>
  <si>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</si>
  <si>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</si>
  <si>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</si>
  <si>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</si>
  <si>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</si>
  <si>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</si>
  <si>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</si>
  <si>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</si>
  <si>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</si>
  <si>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</si>
  <si>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</si>
  <si>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</si>
  <si>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</si>
  <si>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</si>
  <si>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</si>
  <si>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</si>
  <si>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</si>
  <si>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</si>
  <si>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</si>
  <si>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</si>
  <si>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</si>
  <si>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</si>
  <si>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</si>
  <si>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</si>
  <si>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</si>
  <si>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</si>
  <si>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</si>
  <si>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</si>
  <si>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</si>
  <si>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</si>
  <si>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</si>
  <si>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</si>
  <si>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</si>
  <si>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</si>
  <si>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</si>
  <si>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</si>
  <si>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</si>
  <si>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</si>
  <si>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</si>
  <si>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</si>
  <si>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</si>
  <si>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</si>
  <si>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</si>
  <si>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</si>
  <si>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</si>
  <si>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</si>
  <si>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</si>
  <si>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</si>
  <si>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</si>
  <si>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</si>
  <si>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</si>
  <si>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</si>
  <si>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</si>
  <si>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</si>
  <si>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</si>
  <si>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</si>
  <si>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</si>
  <si>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</si>
  <si>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</si>
  <si>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</si>
  <si>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</si>
  <si>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</si>
  <si>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</si>
  <si>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</si>
  <si>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</si>
  <si>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</si>
  <si>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</si>
  <si>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</si>
  <si>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</si>
  <si>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</si>
  <si>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</si>
  <si>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</si>
  <si>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</si>
  <si>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</si>
  <si>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</si>
  <si>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</si>
  <si>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</si>
  <si>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</si>
  <si>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</si>
  <si>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</si>
  <si>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</si>
  <si>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</si>
  <si>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</si>
  <si>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</si>
  <si>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</si>
  <si>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</si>
  <si>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</si>
  <si>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</si>
  <si>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</si>
  <si>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</si>
  <si>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</si>
  <si>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</si>
  <si>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</si>
  <si>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</si>
  <si>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</si>
  <si>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</si>
  <si>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</si>
  <si>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</si>
  <si>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</si>
  <si>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</si>
  <si>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</si>
  <si>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</si>
  <si>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</si>
  <si>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</si>
  <si>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</si>
  <si>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</si>
  <si>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</si>
  <si>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</si>
  <si>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</si>
  <si>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</si>
  <si>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</si>
  <si>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</si>
  <si>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</si>
  <si>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</si>
  <si>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</si>
  <si>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</si>
  <si>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</si>
  <si>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</si>
  <si>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</si>
  <si>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</si>
  <si>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</si>
  <si>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</si>
  <si>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</si>
  <si>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</si>
  <si>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</si>
  <si>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</si>
  <si>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</si>
  <si>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</si>
  <si>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</si>
  <si>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</si>
  <si>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</si>
  <si>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</si>
  <si>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</si>
  <si>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</si>
  <si>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</si>
  <si>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</si>
  <si>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</si>
  <si>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</si>
  <si>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</si>
  <si>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</si>
  <si>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</si>
  <si>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</si>
  <si>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</si>
  <si>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</si>
  <si>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</si>
  <si>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</si>
  <si>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</si>
  <si>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</si>
  <si>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</si>
  <si>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</si>
  <si>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</si>
  <si>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</si>
  <si>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</si>
  <si>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</si>
  <si>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</si>
  <si>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</si>
  <si>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</si>
  <si>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</si>
  <si>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</si>
  <si>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</si>
  <si>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</si>
  <si>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</si>
  <si>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</si>
  <si>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</si>
  <si>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</si>
  <si>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</si>
  <si>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</si>
  <si>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</si>
  <si>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</si>
  <si>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</si>
  <si>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</si>
  <si>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</si>
  <si>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</si>
  <si>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</si>
  <si>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</si>
  <si>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</si>
  <si>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</si>
  <si>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</si>
  <si>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</si>
  <si>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</si>
  <si>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</si>
  <si>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</si>
  <si>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</si>
  <si>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</si>
  <si>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</si>
  <si>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</si>
  <si>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</si>
  <si>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</si>
  <si>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</si>
  <si>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</si>
  <si>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</si>
  <si>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</si>
  <si>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</si>
  <si>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</si>
  <si>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</si>
  <si>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</si>
  <si>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</si>
  <si>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</si>
  <si>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</si>
  <si>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</si>
  <si>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</si>
  <si>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</si>
  <si>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</si>
  <si>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</si>
  <si>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</si>
  <si>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</si>
  <si>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</si>
  <si>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</si>
  <si>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</si>
  <si>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</si>
  <si>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</si>
  <si>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</si>
  <si>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</si>
  <si>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</si>
  <si>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</si>
  <si>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</si>
  <si>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</si>
  <si>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</si>
  <si>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</si>
  <si>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</si>
  <si>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</si>
  <si>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</si>
  <si>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</si>
  <si>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</si>
  <si>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</si>
  <si>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</si>
  <si>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</si>
  <si>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</si>
  <si>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</si>
  <si>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</si>
  <si>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</si>
  <si>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</si>
  <si>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</si>
  <si>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</si>
  <si>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</si>
  <si>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</si>
  <si>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</si>
  <si>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</si>
  <si>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</si>
  <si>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</si>
  <si>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</si>
  <si>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</si>
  <si>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</si>
  <si>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</si>
  <si>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</si>
  <si>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</si>
  <si>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</si>
  <si>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</si>
  <si>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</si>
  <si>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</si>
  <si>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</si>
  <si>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</si>
  <si>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</si>
  <si>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</si>
  <si>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</si>
  <si>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</si>
  <si>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</si>
  <si>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</si>
  <si>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</si>
  <si>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</si>
  <si>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</si>
  <si>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</si>
  <si>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</si>
  <si>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</si>
  <si>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</si>
  <si>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</si>
  <si>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</si>
  <si>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</si>
  <si>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</si>
  <si>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</si>
  <si>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</si>
  <si>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</si>
  <si>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</si>
  <si>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</si>
  <si>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</si>
  <si>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</si>
  <si>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</si>
  <si>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</si>
  <si>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</si>
  <si>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</si>
  <si>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</si>
  <si>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</si>
  <si>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</si>
  <si>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</si>
  <si>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</si>
  <si>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</si>
  <si>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</si>
  <si>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</si>
  <si>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</si>
  <si>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</si>
  <si>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</si>
  <si>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</si>
  <si>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</si>
  <si>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</si>
  <si>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</si>
  <si>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</si>
  <si>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</si>
  <si>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</si>
  <si>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</si>
  <si>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</si>
  <si>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</si>
  <si>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</si>
  <si>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</si>
  <si>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</si>
  <si>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</si>
  <si>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</si>
  <si>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</si>
  <si>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</si>
  <si>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</si>
  <si>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</si>
  <si>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</si>
  <si>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</si>
  <si>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</si>
  <si>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</si>
  <si>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</si>
  <si>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</si>
  <si>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</si>
  <si>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</si>
  <si>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</si>
  <si>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</si>
  <si>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</si>
  <si>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</si>
  <si>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</si>
  <si>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</si>
  <si>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</si>
  <si>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</si>
  <si>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</si>
  <si>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</si>
  <si>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</si>
  <si>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</si>
  <si>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</si>
  <si>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</si>
  <si>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</si>
  <si>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</si>
  <si>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</si>
  <si>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</si>
  <si>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</si>
  <si>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</si>
  <si>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</si>
  <si>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</si>
  <si>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</si>
  <si>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</si>
  <si>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</si>
  <si>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</si>
  <si>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</si>
  <si>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</si>
  <si>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</si>
  <si>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</si>
  <si>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</si>
  <si>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</si>
  <si>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</si>
  <si>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</si>
  <si>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</si>
  <si>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</si>
  <si>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</si>
  <si>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</si>
  <si>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</si>
  <si>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</si>
  <si>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</si>
  <si>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</si>
  <si>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</si>
  <si>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</si>
  <si>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</si>
  <si>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</si>
  <si>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</si>
  <si>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</si>
  <si>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</si>
  <si>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</si>
  <si>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</si>
  <si>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</si>
  <si>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</si>
  <si>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</si>
  <si>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</si>
  <si>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</si>
  <si>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</si>
  <si>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</si>
  <si>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</si>
  <si>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</si>
  <si>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</si>
  <si>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</si>
  <si>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</si>
  <si>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</si>
  <si>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</si>
  <si>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</si>
  <si>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</si>
  <si>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</si>
  <si>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</si>
  <si>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</si>
  <si>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</si>
  <si>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</si>
  <si>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</si>
  <si>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</si>
  <si>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</si>
  <si>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</si>
  <si>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</si>
  <si>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</si>
  <si>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</si>
  <si>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</si>
  <si>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</si>
  <si>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</si>
  <si>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</si>
  <si>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</si>
  <si>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</si>
  <si>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</si>
  <si>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</si>
  <si>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</si>
  <si>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</si>
  <si>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</si>
  <si>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</si>
  <si>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</si>
  <si>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</si>
  <si>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</si>
  <si>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</si>
  <si>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</si>
  <si>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</si>
  <si>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</si>
  <si>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</si>
  <si>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</si>
  <si>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</si>
  <si>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</si>
  <si>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</si>
  <si>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</si>
  <si>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</si>
  <si>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</si>
  <si>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</si>
  <si>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</si>
  <si>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</si>
  <si>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</si>
  <si>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</si>
  <si>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</si>
  <si>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</si>
  <si>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</si>
  <si>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</si>
  <si>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</si>
  <si>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</si>
  <si>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</si>
  <si>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</si>
  <si>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</si>
  <si>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</si>
  <si>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</si>
  <si>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</si>
  <si>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</si>
  <si>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</si>
  <si>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</si>
  <si>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</si>
  <si>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</si>
  <si>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</si>
  <si>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</si>
  <si>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</si>
  <si>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</si>
  <si>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</si>
  <si>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</si>
  <si>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</si>
  <si>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</si>
  <si>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</si>
  <si>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</si>
  <si>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</si>
  <si>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</si>
  <si>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</si>
  <si>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</si>
  <si>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</si>
  <si>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</si>
  <si>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</si>
  <si>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</si>
  <si>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</si>
  <si>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</si>
  <si>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</si>
  <si>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</si>
  <si>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</si>
  <si>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</si>
  <si>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</si>
  <si>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</si>
  <si>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</si>
  <si>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</si>
  <si>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</si>
  <si>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</si>
  <si>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</si>
  <si>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</si>
  <si>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</si>
  <si>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</si>
  <si>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</si>
  <si>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</si>
  <si>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</si>
  <si>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</si>
  <si>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</si>
  <si>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</si>
  <si>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</si>
  <si>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</si>
  <si>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</si>
  <si>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</si>
  <si>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</si>
  <si>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</si>
  <si>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</si>
  <si>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</si>
  <si>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</si>
  <si>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</si>
  <si>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</si>
  <si>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</si>
  <si>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</si>
  <si>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</si>
  <si>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</si>
  <si>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</si>
  <si>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</si>
  <si>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</si>
  <si>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</si>
  <si>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</si>
  <si>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</si>
  <si>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</si>
  <si>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</si>
  <si>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</si>
  <si>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</si>
  <si>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</si>
  <si>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</si>
  <si>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</si>
  <si>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</si>
  <si>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</si>
  <si>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</si>
  <si>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</si>
  <si>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</si>
  <si>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</si>
  <si>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</si>
  <si>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</si>
  <si>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</si>
  <si>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</si>
  <si>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</si>
  <si>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</si>
  <si>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</si>
  <si>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</si>
  <si>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</si>
  <si>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</si>
  <si>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</si>
  <si>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</si>
  <si>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</si>
  <si>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</si>
  <si>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</si>
  <si>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</si>
  <si>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</si>
  <si>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</si>
  <si>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</si>
  <si>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</si>
  <si>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</si>
  <si>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</si>
  <si>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</si>
  <si>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</si>
  <si>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</si>
  <si>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</si>
  <si>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</si>
  <si>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</si>
  <si>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</si>
  <si>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</si>
  <si>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</si>
  <si>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</si>
  <si>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</si>
  <si>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</si>
  <si>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</si>
  <si>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</si>
  <si>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</si>
  <si>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</si>
  <si>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</si>
  <si>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</si>
  <si>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</si>
  <si>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</si>
  <si>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</si>
  <si>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</si>
  <si>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</si>
  <si>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</si>
  <si>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</si>
  <si>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</si>
  <si>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</si>
  <si>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</si>
  <si>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</si>
  <si>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</si>
  <si>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</si>
  <si>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</si>
  <si>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</si>
  <si>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</si>
  <si>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</si>
  <si>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</si>
  <si>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</si>
  <si>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</si>
  <si>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</si>
  <si>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</si>
  <si>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</si>
  <si>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</si>
  <si>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</si>
  <si>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</si>
  <si>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</si>
  <si>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</si>
  <si>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</si>
  <si>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</si>
  <si>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</si>
  <si>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</si>
  <si>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</si>
  <si>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</si>
  <si>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</si>
  <si>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</si>
  <si>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</si>
  <si>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</si>
  <si>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</si>
  <si>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</si>
  <si>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</si>
  <si>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</si>
  <si>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</si>
  <si>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</si>
  <si>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</si>
  <si>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</si>
  <si>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</si>
  <si>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</si>
  <si>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</si>
  <si>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</si>
  <si>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</si>
  <si>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</si>
  <si>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</si>
  <si>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</si>
  <si>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</si>
  <si>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</si>
  <si>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</si>
  <si>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</si>
  <si>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</si>
  <si>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</si>
  <si>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</si>
  <si>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</si>
  <si>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</si>
  <si>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</si>
  <si>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</si>
  <si>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</si>
  <si>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</si>
  <si>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</si>
  <si>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</si>
  <si>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</si>
  <si>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</si>
  <si>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</si>
  <si>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</si>
  <si>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</si>
  <si>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</si>
  <si>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</si>
  <si>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</si>
  <si>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</si>
  <si>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</si>
  <si>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</si>
  <si>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</si>
  <si>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</si>
  <si>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</si>
  <si>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</si>
  <si>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</si>
  <si>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</si>
  <si>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</si>
  <si>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</si>
  <si>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</si>
  <si>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</si>
  <si>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</si>
  <si>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</si>
  <si>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</si>
  <si>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</si>
  <si>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</si>
  <si>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</si>
  <si>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</si>
  <si>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</si>
  <si>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</si>
  <si>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</si>
  <si>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</si>
  <si>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</si>
  <si>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</si>
  <si>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</si>
  <si>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</si>
  <si>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</si>
  <si>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</si>
  <si>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</si>
  <si>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</si>
  <si>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</si>
  <si>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</si>
  <si>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</si>
  <si>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</si>
  <si>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</si>
  <si>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</si>
  <si>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</si>
  <si>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</si>
  <si>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</si>
  <si>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</si>
  <si>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</si>
  <si>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</si>
  <si>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</si>
  <si>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</si>
  <si>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</si>
  <si>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</si>
  <si>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</si>
  <si>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</si>
  <si>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</si>
  <si>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</si>
  <si>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</si>
  <si>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</si>
  <si>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</si>
  <si>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</si>
  <si>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</si>
  <si>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</si>
  <si>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</si>
  <si>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</si>
  <si>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</si>
  <si>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</si>
  <si>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</si>
  <si>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</si>
  <si>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</si>
  <si>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</si>
  <si>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</si>
  <si>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</si>
  <si>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</si>
  <si>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</si>
  <si>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</si>
  <si>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</si>
  <si>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</si>
  <si>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</si>
  <si>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</si>
  <si>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</si>
  <si>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</si>
  <si>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</si>
  <si>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</si>
  <si>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</si>
  <si>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</si>
  <si>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</si>
  <si>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</si>
  <si>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</si>
  <si>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</si>
  <si>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</si>
  <si>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</si>
  <si>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</si>
  <si>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</si>
  <si>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</si>
  <si>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</si>
  <si>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</si>
  <si>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</si>
  <si>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</si>
  <si>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</si>
  <si>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</si>
  <si>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</si>
  <si>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</si>
  <si>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</si>
  <si>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</si>
  <si>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</si>
  <si>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</si>
  <si>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</si>
  <si>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</si>
  <si>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</si>
  <si>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</si>
  <si>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</si>
  <si>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</si>
  <si>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</si>
  <si>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</si>
  <si>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</si>
  <si>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</si>
  <si>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</si>
  <si>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</si>
  <si>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</si>
  <si>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</si>
  <si>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</si>
  <si>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</si>
  <si>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</si>
  <si>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</si>
  <si>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</si>
  <si>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</si>
  <si>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</si>
  <si>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</si>
  <si>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</si>
  <si>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</si>
  <si>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</si>
  <si>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</si>
  <si>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</si>
  <si>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</si>
  <si>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</si>
  <si>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</si>
  <si>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</si>
  <si>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</si>
  <si>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</si>
  <si>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</si>
  <si>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</si>
  <si>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</si>
  <si>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</si>
  <si>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</si>
  <si>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</si>
  <si>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</si>
  <si>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</si>
  <si>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</si>
  <si>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</si>
  <si>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</si>
  <si>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</si>
  <si>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</si>
  <si>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</si>
  <si>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</si>
  <si>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</si>
  <si>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</si>
  <si>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</si>
  <si>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</si>
  <si>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</si>
  <si>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</si>
  <si>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</si>
  <si>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</si>
  <si>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</si>
  <si>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</si>
  <si>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</si>
  <si>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</si>
  <si>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</si>
  <si>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</si>
  <si>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</si>
  <si>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</si>
  <si>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</si>
  <si>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</si>
  <si>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</si>
  <si>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</si>
  <si>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</si>
  <si>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</si>
  <si>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</si>
  <si>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</si>
  <si>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</si>
  <si>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</si>
  <si>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</si>
  <si>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</si>
  <si>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</si>
  <si>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</si>
  <si>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</si>
  <si>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</si>
  <si>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</si>
  <si>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</si>
  <si>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</si>
  <si>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</si>
  <si>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</si>
  <si>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</si>
  <si>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</si>
  <si>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</si>
  <si>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</si>
  <si>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</si>
  <si>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</si>
  <si>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</si>
  <si>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</si>
  <si>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</si>
  <si>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</si>
  <si>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</si>
  <si>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</si>
  <si>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</si>
  <si>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</si>
  <si>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</si>
  <si>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</si>
  <si>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</si>
  <si>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</si>
  <si>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</si>
  <si>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</si>
  <si>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</si>
  <si>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</si>
  <si>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</si>
  <si>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</si>
  <si>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</si>
  <si>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</si>
  <si>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</si>
  <si>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</si>
  <si>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</si>
  <si>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</si>
  <si>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</si>
  <si>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</si>
  <si>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</si>
  <si>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</si>
  <si>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</si>
  <si>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</si>
  <si>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</si>
  <si>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</si>
  <si>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</si>
  <si>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</si>
  <si>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</si>
  <si>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</si>
  <si>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</si>
  <si>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</si>
  <si>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</si>
  <si>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</si>
  <si>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</si>
  <si>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</si>
  <si>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</si>
  <si>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</si>
  <si>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</si>
  <si>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</si>
  <si>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</si>
  <si>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</si>
  <si>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</si>
  <si>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</si>
  <si>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</si>
  <si>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</si>
  <si>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</si>
  <si>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</si>
  <si>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</si>
  <si>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</si>
  <si>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</si>
  <si>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</si>
  <si>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</si>
  <si>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</si>
  <si>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</si>
  <si>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</si>
  <si>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</si>
  <si>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</si>
  <si>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</si>
  <si>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</si>
  <si>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</si>
  <si>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</si>
  <si>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</si>
  <si>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</si>
  <si>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</si>
  <si>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</si>
  <si>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</si>
  <si>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</si>
  <si>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</si>
  <si>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</si>
  <si>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</si>
  <si>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</si>
  <si>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</si>
  <si>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</si>
  <si>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</si>
  <si>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</si>
  <si>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</si>
  <si>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</si>
  <si>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</si>
  <si>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</si>
  <si>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</si>
  <si>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</si>
  <si>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</si>
  <si>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</si>
  <si>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</si>
  <si>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</si>
  <si>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</si>
  <si>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</si>
  <si>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</si>
  <si>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</si>
  <si>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</si>
  <si>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</si>
  <si>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</si>
  <si>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</si>
  <si>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</si>
  <si>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</si>
  <si>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</si>
  <si>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</si>
  <si>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</si>
  <si>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</si>
  <si>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</si>
  <si>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</si>
  <si>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</si>
  <si>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</si>
  <si>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</si>
  <si>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</si>
  <si>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</si>
  <si>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</si>
  <si>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</si>
  <si>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</si>
  <si>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</si>
  <si>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</si>
  <si>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</si>
  <si>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</si>
  <si>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</si>
  <si>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</si>
  <si>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</si>
  <si>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</si>
  <si>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</si>
  <si>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</si>
  <si>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</si>
  <si>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</si>
  <si>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</si>
  <si>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</si>
  <si>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</si>
  <si>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</si>
  <si>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</si>
  <si>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</si>
  <si>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</si>
  <si>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</si>
  <si>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</si>
  <si>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</si>
  <si>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</si>
  <si>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</si>
  <si>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</si>
  <si>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</si>
  <si>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</si>
  <si>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</si>
  <si>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</si>
  <si>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</si>
  <si>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</si>
  <si>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</si>
  <si>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</si>
  <si>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</si>
  <si>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</si>
  <si>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</si>
  <si>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</si>
  <si>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</si>
  <si>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</si>
  <si>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</si>
  <si>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</si>
  <si>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</si>
  <si>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</si>
  <si>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</si>
  <si>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</si>
  <si>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</si>
  <si>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</si>
  <si>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</si>
  <si>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</si>
  <si>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</si>
  <si>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</si>
  <si>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</si>
  <si>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</si>
  <si>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</si>
  <si>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</si>
  <si>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</si>
  <si>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</si>
  <si>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</si>
  <si>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</si>
  <si>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</si>
  <si>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</si>
  <si>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</si>
  <si>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</si>
  <si>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</si>
  <si>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</si>
  <si>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</si>
  <si>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</si>
  <si>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</si>
  <si>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</si>
  <si>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</si>
  <si>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</si>
  <si>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</si>
  <si>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</si>
  <si>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</si>
  <si>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</si>
  <si>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</si>
  <si>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</si>
  <si>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</si>
  <si>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</si>
  <si>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</si>
  <si>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</si>
  <si>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</si>
  <si>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</si>
  <si>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</si>
  <si>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</si>
  <si>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</si>
  <si>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</si>
  <si>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</si>
  <si>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</si>
  <si>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</si>
  <si>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</si>
  <si>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</si>
  <si>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</si>
  <si>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</si>
  <si>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</si>
  <si>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</si>
  <si>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</si>
  <si>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</si>
  <si>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</si>
  <si>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</si>
  <si>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</si>
  <si>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</si>
  <si>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</si>
  <si>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</si>
  <si>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</si>
  <si>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</si>
  <si>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</si>
  <si>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</si>
  <si>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</si>
  <si>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</si>
  <si>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</si>
  <si>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</si>
  <si>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</si>
  <si>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</si>
  <si>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</si>
  <si>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</si>
  <si>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</si>
  <si>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</si>
  <si>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</si>
  <si>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</si>
  <si>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</si>
  <si>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</si>
  <si>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</si>
  <si>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</si>
  <si>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</si>
  <si>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</si>
  <si>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</si>
  <si>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</si>
  <si>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</si>
  <si>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</si>
  <si>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</si>
  <si>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</si>
  <si>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</si>
  <si>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</si>
  <si>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</si>
  <si>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</si>
  <si>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</si>
  <si>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</si>
  <si>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</si>
  <si>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</si>
  <si>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</si>
  <si>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</si>
  <si>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</si>
  <si>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</si>
  <si>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</si>
  <si>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</si>
  <si>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</si>
  <si>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</si>
  <si>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</si>
  <si>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</si>
  <si>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</si>
  <si>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</si>
  <si>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</si>
  <si>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</si>
  <si>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</si>
  <si>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</si>
  <si>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</si>
  <si>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</si>
  <si>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</si>
  <si>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</si>
  <si>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</si>
  <si>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</si>
  <si>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</si>
  <si>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</si>
  <si>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</si>
  <si>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</si>
  <si>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</si>
  <si>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</si>
  <si>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</si>
  <si>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</si>
  <si>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</si>
  <si>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</si>
  <si>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</si>
  <si>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</si>
  <si>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</si>
  <si>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</si>
  <si>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</si>
  <si>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</si>
  <si>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</si>
  <si>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</si>
  <si>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</si>
  <si>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</si>
  <si>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</si>
  <si>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</si>
  <si>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</si>
  <si>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</si>
  <si>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</si>
  <si>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</si>
  <si>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</si>
  <si>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</si>
  <si>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</si>
  <si>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</si>
  <si>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</si>
  <si>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</si>
  <si>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</si>
  <si>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</si>
  <si>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</si>
  <si>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</si>
  <si>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</si>
  <si>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</si>
  <si>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</si>
  <si>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</si>
  <si>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</si>
  <si>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</si>
  <si>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</si>
  <si>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</si>
  <si>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</si>
  <si>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</si>
  <si>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</si>
  <si>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</si>
  <si>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</si>
  <si>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</si>
  <si>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</si>
  <si>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</si>
  <si>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</si>
  <si>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</si>
  <si>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</si>
  <si>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</si>
  <si>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</si>
  <si>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</si>
  <si>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</si>
  <si>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</si>
  <si>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</si>
  <si>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</si>
  <si>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</si>
  <si>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</si>
  <si>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</si>
  <si>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</si>
  <si>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</si>
  <si>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</si>
  <si>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</si>
  <si>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</si>
  <si>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</si>
  <si>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</si>
  <si>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</si>
  <si>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</si>
  <si>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</si>
  <si>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</si>
  <si>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</si>
  <si>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</si>
  <si>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</si>
  <si>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</si>
  <si>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</si>
  <si>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</si>
  <si>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</si>
  <si>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</si>
  <si>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</si>
  <si>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</si>
  <si>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</si>
  <si>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</si>
  <si>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</si>
  <si>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</si>
  <si>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</si>
  <si>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</si>
  <si>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</si>
  <si>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</si>
  <si>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</si>
  <si>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</si>
  <si>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</si>
  <si>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</si>
  <si>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</si>
  <si>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</si>
  <si>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</si>
  <si>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</si>
  <si>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</si>
  <si>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</si>
  <si>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</si>
  <si>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</si>
  <si>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</si>
  <si>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</si>
  <si>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</si>
  <si>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</si>
  <si>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</si>
  <si>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</si>
  <si>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</si>
  <si>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</si>
  <si>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</si>
  <si>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</si>
  <si>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</si>
  <si>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</si>
  <si>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</si>
  <si>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</si>
  <si>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</si>
  <si>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</si>
  <si>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</si>
  <si>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</si>
  <si>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</si>
  <si>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</si>
  <si>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</si>
  <si>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</si>
  <si>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</si>
  <si>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</si>
  <si>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</si>
  <si>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</si>
  <si>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</si>
  <si>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</si>
  <si>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</si>
  <si>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</si>
  <si>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</si>
  <si>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</si>
  <si>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</si>
  <si>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</si>
  <si>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</si>
  <si>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</si>
  <si>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</si>
  <si>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</si>
  <si>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</si>
  <si>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</si>
  <si>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</si>
  <si>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</si>
  <si>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</si>
  <si>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</si>
  <si>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</si>
  <si>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</si>
  <si>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</si>
  <si>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</si>
  <si>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</si>
  <si>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</si>
  <si>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</si>
  <si>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</si>
  <si>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</si>
  <si>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</si>
  <si>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</si>
  <si>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</si>
  <si>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</si>
  <si>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</si>
  <si>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</si>
  <si>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</si>
  <si>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</si>
  <si>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</si>
  <si>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</si>
  <si>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</si>
  <si>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</si>
  <si>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</si>
  <si>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</si>
  <si>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</si>
  <si>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</si>
  <si>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</si>
  <si>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</si>
  <si>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</si>
  <si>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</si>
  <si>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</si>
  <si>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</si>
  <si>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</si>
  <si>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</si>
  <si>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</si>
  <si>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</si>
  <si>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</si>
  <si>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</si>
  <si>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</si>
  <si>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</si>
  <si>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</si>
  <si>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</si>
  <si>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</si>
  <si>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</si>
  <si>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</si>
  <si>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</si>
  <si>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</si>
  <si>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</si>
  <si>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</si>
  <si>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</si>
  <si>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</si>
  <si>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</si>
  <si>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</si>
  <si>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</si>
  <si>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</si>
  <si>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</si>
  <si>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</si>
  <si>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</si>
  <si>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</si>
  <si>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</si>
  <si>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</si>
  <si>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</si>
  <si>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</si>
  <si>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</si>
  <si>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</si>
  <si>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</si>
  <si>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</si>
  <si>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</si>
  <si>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</si>
  <si>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</si>
  <si>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</si>
  <si>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</si>
  <si>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</si>
  <si>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</si>
  <si>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</si>
  <si>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</si>
  <si>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</si>
  <si>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</si>
  <si>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</si>
  <si>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</si>
  <si>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</si>
  <si>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</si>
  <si>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</si>
  <si>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</si>
  <si>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</si>
  <si>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</si>
  <si>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</si>
  <si>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</si>
  <si>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</si>
  <si>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</si>
  <si>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</si>
  <si>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</si>
  <si>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</si>
  <si>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</si>
  <si>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</si>
  <si>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</si>
  <si>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</si>
  <si>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</si>
  <si>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</si>
  <si>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</si>
  <si>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</si>
  <si>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</si>
  <si>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</si>
  <si>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</si>
  <si>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</si>
  <si>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</si>
  <si>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</si>
  <si>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</si>
  <si>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</si>
  <si>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</si>
  <si>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</si>
  <si>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</si>
  <si>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</si>
  <si>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</si>
  <si>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</si>
  <si>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</si>
  <si>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</si>
  <si>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</si>
  <si>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</si>
  <si>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</si>
  <si>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</si>
  <si>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</si>
  <si>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</si>
  <si>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</si>
  <si>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</si>
  <si>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</si>
  <si>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</si>
  <si>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</si>
  <si>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</si>
  <si>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</si>
  <si>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</si>
  <si>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</si>
  <si>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</si>
  <si>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</si>
  <si>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</si>
  <si>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</si>
  <si>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</si>
  <si>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</si>
  <si>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</si>
  <si>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</si>
  <si>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</si>
  <si>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</si>
  <si>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</si>
  <si>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</si>
  <si>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</si>
  <si>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</si>
  <si>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</si>
  <si>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</si>
  <si>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</si>
  <si>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</si>
  <si>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</si>
  <si>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</si>
  <si>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</si>
  <si>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</si>
  <si>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</si>
  <si>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</si>
  <si>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</si>
  <si>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</si>
  <si>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</si>
  <si>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</si>
  <si>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</si>
  <si>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</si>
  <si>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</si>
  <si>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</si>
  <si>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</si>
  <si>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</si>
  <si>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</si>
  <si>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</si>
  <si>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</si>
  <si>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</si>
  <si>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</si>
  <si>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</si>
  <si>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</si>
  <si>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</si>
  <si>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</si>
  <si>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</si>
  <si>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</si>
  <si>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</si>
  <si>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</si>
  <si>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</si>
  <si>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</si>
  <si>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</si>
  <si>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</si>
  <si>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</si>
  <si>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</si>
  <si>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</si>
  <si>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</si>
  <si>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</si>
  <si>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</si>
  <si>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</si>
  <si>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</si>
  <si>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</si>
  <si>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</si>
  <si>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</si>
  <si>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</si>
  <si>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</si>
  <si>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</si>
  <si>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</si>
  <si>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</si>
  <si>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</si>
  <si>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</si>
  <si>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</si>
  <si>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</si>
  <si>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</si>
  <si>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</si>
  <si>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</si>
  <si>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</si>
  <si>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</si>
  <si>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</si>
  <si>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</si>
  <si>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</si>
  <si>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</si>
  <si>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</si>
  <si>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</si>
  <si>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</si>
  <si>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</si>
  <si>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</si>
  <si>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</si>
  <si>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</si>
  <si>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</si>
  <si>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</si>
  <si>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</si>
  <si>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</si>
  <si>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</si>
  <si>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</si>
  <si>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</si>
  <si>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</si>
  <si>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</si>
  <si>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</si>
  <si>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</si>
  <si>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</si>
  <si>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</si>
  <si>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</si>
  <si>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</si>
  <si>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</si>
  <si>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</si>
  <si>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</si>
  <si>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</si>
  <si>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</si>
  <si>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</si>
  <si>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</si>
  <si>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</si>
  <si>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</si>
  <si>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</si>
  <si>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</si>
  <si>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</si>
  <si>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</si>
  <si>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</si>
  <si>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</si>
  <si>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</si>
  <si>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</si>
  <si>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</si>
  <si>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</si>
  <si>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</si>
  <si>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</si>
  <si>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</si>
  <si>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</si>
  <si>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</si>
  <si>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</si>
  <si>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</si>
  <si>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</si>
  <si>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</si>
  <si>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</si>
  <si>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</si>
  <si>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</si>
  <si>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</si>
  <si>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</si>
  <si>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</si>
  <si>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</si>
  <si>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</si>
  <si>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</si>
  <si>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</si>
  <si>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</si>
  <si>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</si>
  <si>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</si>
  <si>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</si>
  <si>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</si>
  <si>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</si>
  <si>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</si>
  <si>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</si>
  <si>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</si>
  <si>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</si>
  <si>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</si>
  <si>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</si>
  <si>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</si>
  <si>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</si>
  <si>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</si>
  <si>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</si>
  <si>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</si>
  <si>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</si>
  <si>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</si>
  <si>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</si>
  <si>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</si>
  <si>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</si>
  <si>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</si>
  <si>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</si>
  <si>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</si>
  <si>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</si>
  <si>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</si>
  <si>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</si>
  <si>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</si>
  <si>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</si>
  <si>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</si>
  <si>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</si>
  <si>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</si>
  <si>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</si>
  <si>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</si>
  <si>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</si>
  <si>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</si>
  <si>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</si>
  <si>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</si>
  <si>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</si>
  <si>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</si>
  <si>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</si>
  <si>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</si>
  <si>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</si>
  <si>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</si>
  <si>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</si>
  <si>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</si>
  <si>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</si>
  <si>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</si>
  <si>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</si>
  <si>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</si>
  <si>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</si>
  <si>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</si>
  <si>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</si>
  <si>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</si>
  <si>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</si>
  <si>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</si>
  <si>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</si>
  <si>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</si>
  <si>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</si>
  <si>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</si>
  <si>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</si>
  <si>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</si>
  <si>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</si>
  <si>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</si>
  <si>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</si>
  <si>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</si>
  <si>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</si>
  <si>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</si>
  <si>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</si>
  <si>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</si>
  <si>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</si>
  <si>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</si>
  <si>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</si>
  <si>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</si>
  <si>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</si>
  <si>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</si>
  <si>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</si>
  <si>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</si>
  <si>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</si>
  <si>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</si>
  <si>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</si>
  <si>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</si>
  <si>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</si>
  <si>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</si>
  <si>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</si>
  <si>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</si>
  <si>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</si>
  <si>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</si>
  <si>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</si>
  <si>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</si>
  <si>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</si>
  <si>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</si>
  <si>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</si>
  <si>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</si>
  <si>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</si>
  <si>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</si>
  <si>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</si>
  <si>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</si>
  <si>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</si>
  <si>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</si>
  <si>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</si>
  <si>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</si>
  <si>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</si>
  <si>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</si>
  <si>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</si>
  <si>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</si>
  <si>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</si>
  <si>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</si>
  <si>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</si>
  <si>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</si>
  <si>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</si>
  <si>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</si>
  <si>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</si>
  <si>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</si>
  <si>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</si>
  <si>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</si>
  <si>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</si>
  <si>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</si>
  <si>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</si>
  <si>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</si>
  <si>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</si>
  <si>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</si>
  <si>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</si>
  <si>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</si>
  <si>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</si>
  <si>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</si>
  <si>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</si>
  <si>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</si>
  <si>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</si>
  <si>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</si>
  <si>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</si>
  <si>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</si>
  <si>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</si>
  <si>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</si>
  <si>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</si>
  <si>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</si>
  <si>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</si>
  <si>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</si>
  <si>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</si>
  <si>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</si>
  <si>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</si>
  <si>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</si>
  <si>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</si>
  <si>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</si>
  <si>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</si>
  <si>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</si>
  <si>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</si>
  <si>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</si>
  <si>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</si>
  <si>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</si>
  <si>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</si>
  <si>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</si>
  <si>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</si>
  <si>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</si>
  <si>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</si>
  <si>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</si>
  <si>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</si>
  <si>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</si>
  <si>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</si>
  <si>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</si>
  <si>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</si>
  <si>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</si>
  <si>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</si>
  <si>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</si>
  <si>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</si>
  <si>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</si>
  <si>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</si>
  <si>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</si>
  <si>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</si>
  <si>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</si>
  <si>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</si>
  <si>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</si>
  <si>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</si>
  <si>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</si>
  <si>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</si>
  <si>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</si>
  <si>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</si>
  <si>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</si>
  <si>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</si>
  <si>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</si>
  <si>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</si>
  <si>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</si>
  <si>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</si>
  <si>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</si>
  <si>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</si>
  <si>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</si>
  <si>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</si>
  <si>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</si>
  <si>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</si>
  <si>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</si>
  <si>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</si>
  <si>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</si>
  <si>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</si>
  <si>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</si>
  <si>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</si>
  <si>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</si>
  <si>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</si>
  <si>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</si>
  <si>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</si>
  <si>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</si>
  <si>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</si>
  <si>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</si>
  <si>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</si>
  <si>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</si>
  <si>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</si>
  <si>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</si>
  <si>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</si>
  <si>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</si>
  <si>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</si>
  <si>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</si>
  <si>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</si>
  <si>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</si>
  <si>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</si>
  <si>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</si>
  <si>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</si>
  <si>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</si>
  <si>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</si>
  <si>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</si>
  <si>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</si>
  <si>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</si>
  <si>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</si>
  <si>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</si>
  <si>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</si>
  <si>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</si>
  <si>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</si>
  <si>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</si>
  <si>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</si>
  <si>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</si>
  <si>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</si>
  <si>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</si>
  <si>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</si>
  <si>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</si>
  <si>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</si>
  <si>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</si>
  <si>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</si>
  <si>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</si>
  <si>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</si>
  <si>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</si>
  <si>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</si>
  <si>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</si>
  <si>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</si>
  <si>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</si>
  <si>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</si>
  <si>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</si>
  <si>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</si>
  <si>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</si>
  <si>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</si>
  <si>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</si>
  <si>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</si>
  <si>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</si>
  <si>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</si>
  <si>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</si>
  <si>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</si>
  <si>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</si>
  <si>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</si>
  <si>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</si>
  <si>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</si>
  <si>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</si>
  <si>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</si>
  <si>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</si>
  <si>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</si>
  <si>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</si>
  <si>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</si>
  <si>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</si>
  <si>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</si>
  <si>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</si>
  <si>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</si>
  <si>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</si>
  <si>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</si>
  <si>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</si>
  <si>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</si>
  <si>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</si>
  <si>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</si>
  <si>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</si>
  <si>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</si>
  <si>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</si>
  <si>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</si>
  <si>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</si>
  <si>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</si>
  <si>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</si>
  <si>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</si>
  <si>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</si>
  <si>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</si>
  <si>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</si>
  <si>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</si>
  <si>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</si>
  <si>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</si>
  <si>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</si>
  <si>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</si>
  <si>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</si>
  <si>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</si>
  <si>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</si>
  <si>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</si>
  <si>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</si>
  <si>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</si>
  <si>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</si>
  <si>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</si>
  <si>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</si>
  <si>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</si>
  <si>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</si>
  <si>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</si>
  <si>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</si>
  <si>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</si>
  <si>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</si>
  <si>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</si>
  <si>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</si>
  <si>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</si>
  <si>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</si>
  <si>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</si>
  <si>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</si>
  <si>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</si>
  <si>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</si>
  <si>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</si>
  <si>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</si>
  <si>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</si>
  <si>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</si>
  <si>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</si>
  <si>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</si>
  <si>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</si>
  <si>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</si>
  <si>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</si>
  <si>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</si>
  <si>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</si>
  <si>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</si>
  <si>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</si>
  <si>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</si>
  <si>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</si>
  <si>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</si>
  <si>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</si>
  <si>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</si>
  <si>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</si>
  <si>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</si>
  <si>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</si>
  <si>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</si>
  <si>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</si>
  <si>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</si>
  <si>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</si>
  <si>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</si>
  <si>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</si>
  <si>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</si>
  <si>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</si>
  <si>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</si>
  <si>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</si>
  <si>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</si>
  <si>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</si>
  <si>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</si>
  <si>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</si>
  <si>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</si>
  <si>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</si>
  <si>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</si>
  <si>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</si>
  <si>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</si>
  <si>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</si>
  <si>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</si>
  <si>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</si>
  <si>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</si>
  <si>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</si>
  <si>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</si>
  <si>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</si>
  <si>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</si>
  <si>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</si>
  <si>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</si>
  <si>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</si>
  <si>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</si>
  <si>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</si>
  <si>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</si>
  <si>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</si>
  <si>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</si>
  <si>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</si>
  <si>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</si>
  <si>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</si>
  <si>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</si>
  <si>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</si>
  <si>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</si>
  <si>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</si>
  <si>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</si>
  <si>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</si>
  <si>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</si>
  <si>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</si>
  <si>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</si>
  <si>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</si>
  <si>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</si>
  <si>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</si>
  <si>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</si>
  <si>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</si>
  <si>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</si>
  <si>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</si>
  <si>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</si>
  <si>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</si>
  <si>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</si>
  <si>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</si>
  <si>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</si>
  <si>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</si>
  <si>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</si>
  <si>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</si>
  <si>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</si>
  <si>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</si>
  <si>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</si>
  <si>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</si>
  <si>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</si>
  <si>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</si>
  <si>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</si>
  <si>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</si>
  <si>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</si>
  <si>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</si>
  <si>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</si>
  <si>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</si>
  <si>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</si>
  <si>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</si>
  <si>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</si>
  <si>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</si>
  <si>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</si>
  <si>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</si>
  <si>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</si>
  <si>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</si>
  <si>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</si>
  <si>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</si>
  <si>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</si>
  <si>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</si>
  <si>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</si>
  <si>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</si>
  <si>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</si>
  <si>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</si>
  <si>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</si>
  <si>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</si>
  <si>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</si>
  <si>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</si>
  <si>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</si>
  <si>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</si>
  <si>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</si>
  <si>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</si>
  <si>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</si>
  <si>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</si>
  <si>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</si>
  <si>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</si>
  <si>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</si>
  <si>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</si>
  <si>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</si>
  <si>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</si>
  <si>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</si>
  <si>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</si>
  <si>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</si>
  <si>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</si>
  <si>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</si>
  <si>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</si>
  <si>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</si>
  <si>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</si>
  <si>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</si>
  <si>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</si>
  <si>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</si>
  <si>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</si>
  <si>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</si>
  <si>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</si>
  <si>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</si>
  <si>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</si>
  <si>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</si>
  <si>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</si>
  <si>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</si>
  <si>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</si>
  <si>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</si>
  <si>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</si>
  <si>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</si>
  <si>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</si>
  <si>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</si>
  <si>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</si>
  <si>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</si>
  <si>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</si>
  <si>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</si>
  <si>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</si>
  <si>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</si>
  <si>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</si>
  <si>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</si>
  <si>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</si>
  <si>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</si>
  <si>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</si>
  <si>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</si>
  <si>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</si>
  <si>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</si>
  <si>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</si>
  <si>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</si>
  <si>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</si>
  <si>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</si>
  <si>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</si>
  <si>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</si>
  <si>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</si>
  <si>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</si>
  <si>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</si>
  <si>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</si>
  <si>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</si>
  <si>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</si>
  <si>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</si>
  <si>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</si>
  <si>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</si>
  <si>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</si>
  <si>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</si>
  <si>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</si>
  <si>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</si>
  <si>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</si>
  <si>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</si>
  <si>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</si>
  <si>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</si>
  <si>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</si>
  <si>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</si>
  <si>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</si>
  <si>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</si>
  <si>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</si>
  <si>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</si>
  <si>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</si>
  <si>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</si>
  <si>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</si>
  <si>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</si>
  <si>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</si>
  <si>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</si>
  <si>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</si>
  <si>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</si>
  <si>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</si>
  <si>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</si>
  <si>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</si>
  <si>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</si>
  <si>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</si>
  <si>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</si>
  <si>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</si>
  <si>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</si>
  <si>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</si>
  <si>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</si>
  <si>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</si>
  <si>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</si>
  <si>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</si>
  <si>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</si>
  <si>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</si>
  <si>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</si>
  <si>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</si>
  <si>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</si>
  <si>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</si>
  <si>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</si>
  <si>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</si>
  <si>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</si>
  <si>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</si>
  <si>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</si>
  <si>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</si>
  <si>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</si>
  <si>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</si>
  <si>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</si>
  <si>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</si>
  <si>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</si>
  <si>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</si>
  <si>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</si>
  <si>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</si>
  <si>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</si>
  <si>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</si>
  <si>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</si>
  <si>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</si>
  <si>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</si>
  <si>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</si>
  <si>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</si>
  <si>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</si>
  <si>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</si>
  <si>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</si>
  <si>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</si>
  <si>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</si>
  <si>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</si>
  <si>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</si>
  <si>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</si>
  <si>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</si>
  <si>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</si>
  <si>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</si>
  <si>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</si>
  <si>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</si>
  <si>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</si>
  <si>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</si>
  <si>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</si>
  <si>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</si>
  <si>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</si>
  <si>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</si>
  <si>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</si>
  <si>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</si>
  <si>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</si>
  <si>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</si>
  <si>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</si>
  <si>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</si>
  <si>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</si>
  <si>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</si>
  <si>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</si>
  <si>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</si>
  <si>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</si>
  <si>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</si>
  <si>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</si>
  <si>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</si>
  <si>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</si>
  <si>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</si>
  <si>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</si>
  <si>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</si>
  <si>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</si>
  <si>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</si>
  <si>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</si>
  <si>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</si>
  <si>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</si>
  <si>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</si>
  <si>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</si>
  <si>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</si>
  <si>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</si>
  <si>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</si>
  <si>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</si>
  <si>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</si>
  <si>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</si>
  <si>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</si>
  <si>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</si>
  <si>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</si>
  <si>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</si>
  <si>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</si>
  <si>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</si>
  <si>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</si>
  <si>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</si>
  <si>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</si>
  <si>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</si>
  <si>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</si>
  <si>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</si>
  <si>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</si>
  <si>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</si>
  <si>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</si>
  <si>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</si>
  <si>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</si>
  <si>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</si>
  <si>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</si>
  <si>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</si>
  <si>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</si>
  <si>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</si>
  <si>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</si>
  <si>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</si>
  <si>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</si>
  <si>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</si>
  <si>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</si>
  <si>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</si>
  <si>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</si>
  <si>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</si>
  <si>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</si>
  <si>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</si>
  <si>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</si>
  <si>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</si>
  <si>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</si>
  <si>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</si>
  <si>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</si>
  <si>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</si>
  <si>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</si>
  <si>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</si>
  <si>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</si>
  <si>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</si>
  <si>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</si>
  <si>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</si>
  <si>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</si>
  <si>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</si>
  <si>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</si>
  <si>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</si>
  <si>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</si>
  <si>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</si>
  <si>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</si>
  <si>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</si>
  <si>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</si>
  <si>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</si>
  <si>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</si>
  <si>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</si>
  <si>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</si>
  <si>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</si>
  <si>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</si>
  <si>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</si>
  <si>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</si>
  <si>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</si>
  <si>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</si>
  <si>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</si>
  <si>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</si>
  <si>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</si>
  <si>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</si>
  <si>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</si>
  <si>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</si>
  <si>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</si>
  <si>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</si>
  <si>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</si>
  <si>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</si>
  <si>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</si>
  <si>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</si>
  <si>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</si>
  <si>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</si>
  <si>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</si>
  <si>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</si>
  <si>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</si>
  <si>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</si>
  <si>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</si>
  <si>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</si>
  <si>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</si>
  <si>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</si>
  <si>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</si>
  <si>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</si>
  <si>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</si>
  <si>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</si>
  <si>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</si>
  <si>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</si>
  <si>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</si>
  <si>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</si>
  <si>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</si>
  <si>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</si>
  <si>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</si>
  <si>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</si>
  <si>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</si>
  <si>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</si>
  <si>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</si>
  <si>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</si>
  <si>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</si>
  <si>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</si>
  <si>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</si>
  <si>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</si>
  <si>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</si>
  <si>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</si>
  <si>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</si>
  <si>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</si>
  <si>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</si>
  <si>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</si>
  <si>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</si>
  <si>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</si>
  <si>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</si>
  <si>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</si>
  <si>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</si>
  <si>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</si>
  <si>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</si>
  <si>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</si>
  <si>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</si>
  <si>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</si>
  <si>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</si>
  <si>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</si>
  <si>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</si>
  <si>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</si>
  <si>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</si>
  <si>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</si>
  <si>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</si>
  <si>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</si>
  <si>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</si>
  <si>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</si>
  <si>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</si>
  <si>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</si>
  <si>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</si>
  <si>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</si>
  <si>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</si>
  <si>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</si>
  <si>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</si>
  <si>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</si>
  <si>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</si>
  <si>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</si>
  <si>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</si>
  <si>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</si>
  <si>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</si>
  <si>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</si>
  <si>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</si>
  <si>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</si>
  <si>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</si>
  <si>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</si>
  <si>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</si>
  <si>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</si>
  <si>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</si>
  <si>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</si>
  <si>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</si>
  <si>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</si>
  <si>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</si>
  <si>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</si>
  <si>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</si>
  <si>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</si>
  <si>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</si>
  <si>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</si>
  <si>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</si>
  <si>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</si>
  <si>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</si>
  <si>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</si>
  <si>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</si>
  <si>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</si>
  <si>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</si>
  <si>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</si>
  <si>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</si>
  <si>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</si>
  <si>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</si>
  <si>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</si>
  <si>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</si>
  <si>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</si>
  <si>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</si>
  <si>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</si>
  <si>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</si>
  <si>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</si>
  <si>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</si>
  <si>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</si>
  <si>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</si>
  <si>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</si>
  <si>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</si>
  <si>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</si>
  <si>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</si>
  <si>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</si>
  <si>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</si>
  <si>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</si>
  <si>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</si>
  <si>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</si>
  <si>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</si>
  <si>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</si>
  <si>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</si>
  <si>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</si>
  <si>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</si>
  <si>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</si>
  <si>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</si>
  <si>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</si>
  <si>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</si>
  <si>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</si>
  <si>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</si>
  <si>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</si>
  <si>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</si>
  <si>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</si>
  <si>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</si>
  <si>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</si>
  <si>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</si>
  <si>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</si>
  <si>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</si>
  <si>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</si>
  <si>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</si>
  <si>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</si>
  <si>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</si>
  <si>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</si>
  <si>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</si>
  <si>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</si>
  <si>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</si>
  <si>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</si>
  <si>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</si>
  <si>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</si>
  <si>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</si>
  <si>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</si>
  <si>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</si>
  <si>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</si>
  <si>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</si>
  <si>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</si>
  <si>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</si>
  <si>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</si>
  <si>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</si>
  <si>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</si>
  <si>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</si>
  <si>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</si>
  <si>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</si>
  <si>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</si>
  <si>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</si>
  <si>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</si>
  <si>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</si>
  <si>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</si>
  <si>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</si>
  <si>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</si>
  <si>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</si>
  <si>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</si>
  <si>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</si>
  <si>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</si>
  <si>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</si>
  <si>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</si>
  <si>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</si>
  <si>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</si>
  <si>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</si>
  <si>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</si>
  <si>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</si>
  <si>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</si>
  <si>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</si>
  <si>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</si>
  <si>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</si>
  <si>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</si>
  <si>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</si>
  <si>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</si>
  <si>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</si>
  <si>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</si>
  <si>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</si>
  <si>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</si>
  <si>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</si>
  <si>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</si>
  <si>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</si>
  <si>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</si>
  <si>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</si>
  <si>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</si>
  <si>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</si>
  <si>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</si>
  <si>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</si>
  <si>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</si>
  <si>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</si>
  <si>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</si>
  <si>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</si>
  <si>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</si>
  <si>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</si>
  <si>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</si>
  <si>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</si>
  <si>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</si>
  <si>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</si>
  <si>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</si>
  <si>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</si>
  <si>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</si>
  <si>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</si>
  <si>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</si>
  <si>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</si>
  <si>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</si>
  <si>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</si>
  <si>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</si>
  <si>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</si>
  <si>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</si>
  <si>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</si>
  <si>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</si>
  <si>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</si>
  <si>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</si>
  <si>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</si>
  <si>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</si>
  <si>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</si>
  <si>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</si>
  <si>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</si>
  <si>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</si>
  <si>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</si>
  <si>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</si>
  <si>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</si>
  <si>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</si>
  <si>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</si>
  <si>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</si>
  <si>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</si>
  <si>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</si>
  <si>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</si>
  <si>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</si>
  <si>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</si>
  <si>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</si>
  <si>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</si>
  <si>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</si>
  <si>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</si>
  <si>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</si>
  <si>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</si>
  <si>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</si>
  <si>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</si>
  <si>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</si>
  <si>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</si>
  <si>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</si>
  <si>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</si>
  <si>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</si>
  <si>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</si>
  <si>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</si>
  <si>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</si>
  <si>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</si>
  <si>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</si>
  <si>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</si>
  <si>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</si>
  <si>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</si>
  <si>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</si>
  <si>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</si>
  <si>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</si>
  <si>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</si>
  <si>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</si>
  <si>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</si>
  <si>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</si>
  <si>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</si>
  <si>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</si>
  <si>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</si>
  <si>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</si>
  <si>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</si>
  <si>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</si>
  <si>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</si>
  <si>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</si>
  <si>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</si>
  <si>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</si>
  <si>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</si>
  <si>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</si>
  <si>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</si>
  <si>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</si>
  <si>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</si>
  <si>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</si>
  <si>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</si>
  <si>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</si>
  <si>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</si>
  <si>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</si>
  <si>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</si>
  <si>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</si>
  <si>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</si>
  <si>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</si>
  <si>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</si>
  <si>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</si>
  <si>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</si>
  <si>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</si>
  <si>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</si>
  <si>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</si>
  <si>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</si>
  <si>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</si>
  <si>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</si>
  <si>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</si>
  <si>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</si>
  <si>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</si>
  <si>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</si>
  <si>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</si>
  <si>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</si>
  <si>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</si>
  <si>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</si>
  <si>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</si>
  <si>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</si>
  <si>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</si>
  <si>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</si>
  <si>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</si>
  <si>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</si>
  <si>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</si>
  <si>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</si>
  <si>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</si>
  <si>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</si>
  <si>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</si>
  <si>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</si>
  <si>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</si>
  <si>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</si>
  <si>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</si>
  <si>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</si>
  <si>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</si>
  <si>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</si>
  <si>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</si>
  <si>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</si>
  <si>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</si>
  <si>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</si>
  <si>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</si>
  <si>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</si>
  <si>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</si>
  <si>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</si>
  <si>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</si>
  <si>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</si>
  <si>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</si>
  <si>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</si>
  <si>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</si>
  <si>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</si>
  <si>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</si>
  <si>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</si>
  <si>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</si>
  <si>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</si>
  <si>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</si>
  <si>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</si>
  <si>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</si>
  <si>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</si>
  <si>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</si>
  <si>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</si>
  <si>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</si>
  <si>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</si>
  <si>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</si>
  <si>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</si>
  <si>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</si>
  <si>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</si>
  <si>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</si>
  <si>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</si>
  <si>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</si>
  <si>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</si>
  <si>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</si>
  <si>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</si>
  <si>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</si>
  <si>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</si>
  <si>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</si>
  <si>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</si>
  <si>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</si>
  <si>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</si>
  <si>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</si>
  <si>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</si>
  <si>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</si>
  <si>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</si>
  <si>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</si>
  <si>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</si>
  <si>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</si>
  <si>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</si>
  <si>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</si>
  <si>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</si>
  <si>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</si>
  <si>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</si>
  <si>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</si>
  <si>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</si>
  <si>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</si>
  <si>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</si>
  <si>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</si>
  <si>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</si>
  <si>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</si>
  <si>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</si>
  <si>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</si>
  <si>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</si>
  <si>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</si>
  <si>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</si>
  <si>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</si>
  <si>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</si>
  <si>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</si>
  <si>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</si>
  <si>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</si>
  <si>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</si>
  <si>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</si>
  <si>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</si>
  <si>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</si>
  <si>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</si>
  <si>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</si>
  <si>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</si>
  <si>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</si>
  <si>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</si>
  <si>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</si>
  <si>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</si>
  <si>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</si>
  <si>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</si>
  <si>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</si>
  <si>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</si>
  <si>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</si>
  <si>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</si>
  <si>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</si>
  <si>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</si>
  <si>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</si>
  <si>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</si>
  <si>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</si>
  <si>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</si>
  <si>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</si>
  <si>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</si>
  <si>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</si>
  <si>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</si>
  <si>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</si>
  <si>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</si>
  <si>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</si>
  <si>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</si>
  <si>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</si>
  <si>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</si>
  <si>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</si>
  <si>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</si>
  <si>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</si>
  <si>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</si>
  <si>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</si>
  <si>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</si>
  <si>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</si>
  <si>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</si>
  <si>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</si>
  <si>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</si>
  <si>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</si>
  <si>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</si>
  <si>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</si>
  <si>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</si>
  <si>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</si>
  <si>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</si>
  <si>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</si>
  <si>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</si>
  <si>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</si>
  <si>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</si>
  <si>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</si>
  <si>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</si>
  <si>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</si>
  <si>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</si>
  <si>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</si>
  <si>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</si>
  <si>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</si>
  <si>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</si>
  <si>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</si>
  <si>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</si>
  <si>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</si>
  <si>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</si>
  <si>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</si>
  <si>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</si>
  <si>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</si>
  <si>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</si>
  <si>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</si>
  <si>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</si>
  <si>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</si>
  <si>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</si>
  <si>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</si>
  <si>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</si>
  <si>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</si>
  <si>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</si>
  <si>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</si>
  <si>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</si>
  <si>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</si>
  <si>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</si>
  <si>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</si>
  <si>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</si>
  <si>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</si>
  <si>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</si>
  <si>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</si>
  <si>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</si>
  <si>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</si>
  <si>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</si>
  <si>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</si>
  <si>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</si>
  <si>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</si>
  <si>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</si>
  <si>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</si>
  <si>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</si>
  <si>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</si>
  <si>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</si>
  <si>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</si>
  <si>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</si>
  <si>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</si>
  <si>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</si>
  <si>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</si>
  <si>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</si>
  <si>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</si>
  <si>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</si>
  <si>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</si>
  <si>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</si>
  <si>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</si>
  <si>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</si>
  <si>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</si>
  <si>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</si>
  <si>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</si>
  <si>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</si>
  <si>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</si>
  <si>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</si>
  <si>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</si>
  <si>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</si>
  <si>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</si>
  <si>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</si>
  <si>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</si>
  <si>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</si>
  <si>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</si>
  <si>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</si>
  <si>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</si>
  <si>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</si>
  <si>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</si>
  <si>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</si>
  <si>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</si>
  <si>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</si>
  <si>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</si>
  <si>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</si>
  <si>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</si>
  <si>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</si>
  <si>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</si>
  <si>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</si>
  <si>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</si>
  <si>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</si>
  <si>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</si>
  <si>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</si>
  <si>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</si>
  <si>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</si>
  <si>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</si>
  <si>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</si>
  <si>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</si>
  <si>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</si>
  <si>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</si>
  <si>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</si>
  <si>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</si>
  <si>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</si>
  <si>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</si>
  <si>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</si>
  <si>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</si>
  <si>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</si>
  <si>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</si>
  <si>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</si>
  <si>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</si>
  <si>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</si>
  <si>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</si>
  <si>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</si>
  <si>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</si>
  <si>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</si>
  <si>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</si>
  <si>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</si>
  <si>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</si>
  <si>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</si>
  <si>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</si>
  <si>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</si>
  <si>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</si>
  <si>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</si>
  <si>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</si>
  <si>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</si>
  <si>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</si>
  <si>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</si>
  <si>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</si>
  <si>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</si>
  <si>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</si>
  <si>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</si>
  <si>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</si>
  <si>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</si>
  <si>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</si>
  <si>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</si>
  <si>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</si>
  <si>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</si>
  <si>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</si>
  <si>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</si>
  <si>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</si>
  <si>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</si>
  <si>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</si>
  <si>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</si>
  <si>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</si>
  <si>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</si>
  <si>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</si>
  <si>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</si>
  <si>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</si>
  <si>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</si>
  <si>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</si>
  <si>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</si>
  <si>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</si>
  <si>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</si>
  <si>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</si>
  <si>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</si>
  <si>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</si>
  <si>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</si>
  <si>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</si>
  <si>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</si>
  <si>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</si>
  <si>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</si>
  <si>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</si>
  <si>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</si>
  <si>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</si>
  <si>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</si>
  <si>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</si>
  <si>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</si>
  <si>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</si>
  <si>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</si>
  <si>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</si>
  <si>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</si>
  <si>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</si>
  <si>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</si>
  <si>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</si>
  <si>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</si>
  <si>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</si>
  <si>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</si>
  <si>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</si>
  <si>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</si>
  <si>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</si>
  <si>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</si>
  <si>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</si>
  <si>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</si>
  <si>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</si>
  <si>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</si>
  <si>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</si>
  <si>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</si>
  <si>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</si>
  <si>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</si>
  <si>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</si>
  <si>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</si>
  <si>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</si>
  <si>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</si>
  <si>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</si>
  <si>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</si>
  <si>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</si>
  <si>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</si>
  <si>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</si>
  <si>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</si>
  <si>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</si>
  <si>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</si>
  <si>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</si>
  <si>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</si>
  <si>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</si>
  <si>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</si>
  <si>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</si>
  <si>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</si>
  <si>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</si>
  <si>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</si>
  <si>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</si>
  <si>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</si>
  <si>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</si>
  <si>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</si>
  <si>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</si>
  <si>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</si>
  <si>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</si>
  <si>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</si>
  <si>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</si>
  <si>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</si>
  <si>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</si>
  <si>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</si>
  <si>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</si>
  <si>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</si>
  <si>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</si>
  <si>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</si>
  <si>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</si>
  <si>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</si>
  <si>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</si>
  <si>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</si>
  <si>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</si>
  <si>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</si>
  <si>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</si>
  <si>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</si>
  <si>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</si>
  <si>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</si>
  <si>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</si>
  <si>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</si>
  <si>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</si>
  <si>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</si>
  <si>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</si>
  <si>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</si>
  <si>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</si>
  <si>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</si>
  <si>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</si>
  <si>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</si>
  <si>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</si>
  <si>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</si>
  <si>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</si>
  <si>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</si>
  <si>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</si>
  <si>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</si>
  <si>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</si>
  <si>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</si>
  <si>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</si>
  <si>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</si>
  <si>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</si>
  <si>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</si>
  <si>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</si>
  <si>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</si>
  <si>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</si>
  <si>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</si>
  <si>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</si>
  <si>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</si>
  <si>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</si>
  <si>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</si>
  <si>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</si>
  <si>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</si>
  <si>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</si>
  <si>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</si>
  <si>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</si>
  <si>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</si>
  <si>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</si>
  <si>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</si>
  <si>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</si>
  <si>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</si>
  <si>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</si>
  <si>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</si>
  <si>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</si>
  <si>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</si>
  <si>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</si>
  <si>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</si>
  <si>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</si>
  <si>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</si>
  <si>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</si>
  <si>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</si>
  <si>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</si>
  <si>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</si>
  <si>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</si>
  <si>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</si>
  <si>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</si>
  <si>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</si>
  <si>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</si>
  <si>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</si>
  <si>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</si>
  <si>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</si>
  <si>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</si>
  <si>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</si>
  <si>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</si>
  <si>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</si>
  <si>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</si>
  <si>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</si>
  <si>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</si>
  <si>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</si>
  <si>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</si>
  <si>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</si>
  <si>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</si>
  <si>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</si>
  <si>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</si>
  <si>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</si>
  <si>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</si>
  <si>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</si>
  <si>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</si>
  <si>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</si>
  <si>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</si>
  <si>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</si>
  <si>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</si>
  <si>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</si>
  <si>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</si>
  <si>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</si>
  <si>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</si>
  <si>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</si>
  <si>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</si>
  <si>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</si>
  <si>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</si>
  <si>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</si>
  <si>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</si>
  <si>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</si>
  <si>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</si>
  <si>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</si>
  <si>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</si>
  <si>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</si>
  <si>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</si>
  <si>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</si>
  <si>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</si>
  <si>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</si>
  <si>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</si>
  <si>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</si>
  <si>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</si>
  <si>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</si>
  <si>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</si>
  <si>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</si>
  <si>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</si>
  <si>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</si>
  <si>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</si>
  <si>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</si>
  <si>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</si>
  <si>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</si>
  <si>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</si>
  <si>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</si>
  <si>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</si>
  <si>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</si>
  <si>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</si>
  <si>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</si>
  <si>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</si>
  <si>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</si>
  <si>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</si>
  <si>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</si>
  <si>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</si>
  <si>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</si>
  <si>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</si>
  <si>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</si>
  <si>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</si>
  <si>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</si>
  <si>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</si>
  <si>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</si>
  <si>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</si>
  <si>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</si>
  <si>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</si>
  <si>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</si>
  <si>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</si>
  <si>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</si>
  <si>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</si>
  <si>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</si>
  <si>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</si>
  <si>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</si>
  <si>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</si>
  <si>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</si>
  <si>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</si>
  <si>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</si>
  <si>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</si>
  <si>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</si>
  <si>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</si>
  <si>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</si>
  <si>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</si>
  <si>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</si>
  <si>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</si>
  <si>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</si>
  <si>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</si>
  <si>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</si>
  <si>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</si>
  <si>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</si>
  <si>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</si>
  <si>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</si>
  <si>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</si>
  <si>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</si>
  <si>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</si>
  <si>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</si>
  <si>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</si>
  <si>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</si>
  <si>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</si>
  <si>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</si>
  <si>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</si>
  <si>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</si>
  <si>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</si>
  <si>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</si>
  <si>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</si>
  <si>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</si>
  <si>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</si>
  <si>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</si>
  <si>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</si>
  <si>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</si>
  <si>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</si>
  <si>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</si>
  <si>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</si>
  <si>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</si>
  <si>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</si>
  <si>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</si>
  <si>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</si>
  <si>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</si>
  <si>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</si>
  <si>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</si>
  <si>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</si>
  <si>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</si>
  <si>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</si>
  <si>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</si>
  <si>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</si>
  <si>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</si>
  <si>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</si>
  <si>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</si>
  <si>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</si>
  <si>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</si>
  <si>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</si>
  <si>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</si>
  <si>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</si>
  <si>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</si>
  <si>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</si>
  <si>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</si>
  <si>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</si>
  <si>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</si>
  <si>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</si>
  <si>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</si>
  <si>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</si>
  <si>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</si>
  <si>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</si>
  <si>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</si>
  <si>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</si>
  <si>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</si>
  <si>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</si>
  <si>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</si>
  <si>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</si>
  <si>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</si>
  <si>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</si>
  <si>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</si>
  <si>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</si>
  <si>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</si>
  <si>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</si>
  <si>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</si>
  <si>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</si>
  <si>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</si>
  <si>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</si>
  <si>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</si>
  <si>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</si>
  <si>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</si>
  <si>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</si>
  <si>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</si>
  <si>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</si>
  <si>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</si>
  <si>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</si>
  <si>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</si>
  <si>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</si>
  <si>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</si>
  <si>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</si>
  <si>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</si>
  <si>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</si>
  <si>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</si>
  <si>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</si>
  <si>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</si>
  <si>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</si>
  <si>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</si>
  <si>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</si>
  <si>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</si>
  <si>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</si>
  <si>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</si>
  <si>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</si>
  <si>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</si>
  <si>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</si>
  <si>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</si>
  <si>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</si>
  <si>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</si>
  <si>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</si>
  <si>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</si>
  <si>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</si>
  <si>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</si>
  <si>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</si>
  <si>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</si>
  <si>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</si>
  <si>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</si>
  <si>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</si>
  <si>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</si>
  <si>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</si>
  <si>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</si>
  <si>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</si>
  <si>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</si>
  <si>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</si>
  <si>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</si>
  <si>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</si>
  <si>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</si>
  <si>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</si>
  <si>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</si>
  <si>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</si>
  <si>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</si>
  <si>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</si>
  <si>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</si>
  <si>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</si>
  <si>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</si>
  <si>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</si>
  <si>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</si>
  <si>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</si>
  <si>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</si>
  <si>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</si>
  <si>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</si>
  <si>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</si>
  <si>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</si>
  <si>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</si>
  <si>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</si>
  <si>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</si>
  <si>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</si>
  <si>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</si>
  <si>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</si>
  <si>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</si>
  <si>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</si>
  <si>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</si>
  <si>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</si>
  <si>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</si>
  <si>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</si>
  <si>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</si>
  <si>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</si>
  <si>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</si>
  <si>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</si>
  <si>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</si>
  <si>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</si>
  <si>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</si>
  <si>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</si>
  <si>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</si>
  <si>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</si>
  <si>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</si>
  <si>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</si>
  <si>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</si>
  <si>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</si>
  <si>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</si>
  <si>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</si>
  <si>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</si>
  <si>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</si>
  <si>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</si>
  <si>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</si>
  <si>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</si>
  <si>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</si>
  <si>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</si>
  <si>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</si>
  <si>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</si>
  <si>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</si>
  <si>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</si>
  <si>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</si>
  <si>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</si>
  <si>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</si>
  <si>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</si>
  <si>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</si>
  <si>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</si>
  <si>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</si>
  <si>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</si>
  <si>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</si>
  <si>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</si>
  <si>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</si>
  <si>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</si>
  <si>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</si>
  <si>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</si>
  <si>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</si>
  <si>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</si>
  <si>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</si>
  <si>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</si>
  <si>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</si>
  <si>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</si>
  <si>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</si>
  <si>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</si>
  <si>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</si>
  <si>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</si>
  <si>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</si>
  <si>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</si>
  <si>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</si>
  <si>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</si>
  <si>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</si>
  <si>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</si>
  <si>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</si>
  <si>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</si>
  <si>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</si>
  <si>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</si>
  <si>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</si>
  <si>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</si>
  <si>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</si>
  <si>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</si>
  <si>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</si>
  <si>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</si>
  <si>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</si>
  <si>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</si>
  <si>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</si>
  <si>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</si>
  <si>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</si>
  <si>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</si>
  <si>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</si>
  <si>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</si>
  <si>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</si>
  <si>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</si>
  <si>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</si>
  <si>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</si>
  <si>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</si>
  <si>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</si>
  <si>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</si>
  <si>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</si>
  <si>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</si>
  <si>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</si>
  <si>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</si>
  <si>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</si>
  <si>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</si>
  <si>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</si>
  <si>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</si>
  <si>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</si>
  <si>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</si>
  <si>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</si>
  <si>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</si>
  <si>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</si>
  <si>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</si>
  <si>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</si>
  <si>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</si>
  <si>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</si>
  <si>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</si>
  <si>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</si>
  <si>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</si>
  <si>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</si>
  <si>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</si>
  <si>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</si>
  <si>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</si>
  <si>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</si>
  <si>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</si>
  <si>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</si>
  <si>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</si>
  <si>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</si>
  <si>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</si>
  <si>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</si>
  <si>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</si>
  <si>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</si>
  <si>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</si>
  <si>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</si>
  <si>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</si>
  <si>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</si>
  <si>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</si>
  <si>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</si>
  <si>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</si>
  <si>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</si>
  <si>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</si>
  <si>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</si>
  <si>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</si>
  <si>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</si>
  <si>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</si>
  <si>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</si>
  <si>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</si>
  <si>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</si>
  <si>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</si>
  <si>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</si>
  <si>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</si>
  <si>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</si>
  <si>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</si>
  <si>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</si>
  <si>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</si>
  <si>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</si>
  <si>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</si>
  <si>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</si>
  <si>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</si>
  <si>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</si>
  <si>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</si>
  <si>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</si>
  <si>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</si>
  <si>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</si>
  <si>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</si>
  <si>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</si>
  <si>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</si>
  <si>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</si>
  <si>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</si>
  <si>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</si>
  <si>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</si>
  <si>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</si>
  <si>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</si>
  <si>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</si>
  <si>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</si>
  <si>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</si>
  <si>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</si>
  <si>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</si>
  <si>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</si>
  <si>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</si>
  <si>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</si>
  <si>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</si>
  <si>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</si>
  <si>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</si>
  <si>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</si>
  <si>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</si>
  <si>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</si>
  <si>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</si>
  <si>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</si>
  <si>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</si>
  <si>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</si>
  <si>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</si>
  <si>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</si>
  <si>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</si>
  <si>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</si>
  <si>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</si>
  <si>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</si>
  <si>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</si>
  <si>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</si>
  <si>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</si>
  <si>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</si>
  <si>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</si>
  <si>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</si>
  <si>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</si>
  <si>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</si>
  <si>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</si>
  <si>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</si>
  <si>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</si>
  <si>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</si>
  <si>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</si>
  <si>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</si>
  <si>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</si>
  <si>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</si>
  <si>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</si>
  <si>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</si>
  <si>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</si>
  <si>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</si>
  <si>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</si>
  <si>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</si>
  <si>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</si>
  <si>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</si>
  <si>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</si>
  <si>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</si>
  <si>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</si>
  <si>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</si>
  <si>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</si>
  <si>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</si>
  <si>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</si>
  <si>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</si>
  <si>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</si>
  <si>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</si>
  <si>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</si>
  <si>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</si>
  <si>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</si>
  <si>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</si>
  <si>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</si>
  <si>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</si>
  <si>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</si>
  <si>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</si>
  <si>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</si>
  <si>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</si>
  <si>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</si>
  <si>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</si>
  <si>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</si>
  <si>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</si>
  <si>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</si>
  <si>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</si>
  <si>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</si>
  <si>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</si>
  <si>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</si>
  <si>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</si>
  <si>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</si>
  <si>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</si>
  <si>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</si>
  <si>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</si>
  <si>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</si>
  <si>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</si>
  <si>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</si>
  <si>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</si>
  <si>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</si>
  <si>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</si>
  <si>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</si>
  <si>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</si>
  <si>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</si>
  <si>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</si>
  <si>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</si>
  <si>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</si>
  <si>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</si>
  <si>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</si>
  <si>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</si>
  <si>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</si>
  <si>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</si>
  <si>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</si>
  <si>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</si>
  <si>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</si>
  <si>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</si>
  <si>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</si>
  <si>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</si>
  <si>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</si>
  <si>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</si>
  <si>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</si>
  <si>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</si>
  <si>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</si>
  <si>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</si>
  <si>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</si>
  <si>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</si>
  <si>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</si>
  <si>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</si>
  <si>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</si>
  <si>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</si>
  <si>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</si>
  <si>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</si>
  <si>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</si>
  <si>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</si>
  <si>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</si>
  <si>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</si>
  <si>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</si>
  <si>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</si>
  <si>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</si>
  <si>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</si>
  <si>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</si>
  <si>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</si>
  <si>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</si>
  <si>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</si>
  <si>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</si>
  <si>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</si>
  <si>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</si>
  <si>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</si>
  <si>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</si>
  <si>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</si>
  <si>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</si>
  <si>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</si>
  <si>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</si>
  <si>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</si>
  <si>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</si>
  <si>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</si>
  <si>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</si>
  <si>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</si>
  <si>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</si>
  <si>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</si>
  <si>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</si>
  <si>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</si>
  <si>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</si>
  <si>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</si>
  <si>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</si>
  <si>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</si>
  <si>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</si>
  <si>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</si>
  <si>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</si>
  <si>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</si>
  <si>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</si>
  <si>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</si>
  <si>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</si>
  <si>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</si>
  <si>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</si>
  <si>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</si>
  <si>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</si>
  <si>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</si>
  <si>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</si>
  <si>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</si>
  <si>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</si>
  <si>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</si>
  <si>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</si>
  <si>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</si>
  <si>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</si>
  <si>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</si>
  <si>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</si>
  <si>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</si>
  <si>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</si>
  <si>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</si>
  <si>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</si>
  <si>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</si>
  <si>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</si>
  <si>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</si>
  <si>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</si>
  <si>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</si>
  <si>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</si>
  <si>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</si>
  <si>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</si>
  <si>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</si>
  <si>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</si>
  <si>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</si>
  <si>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</si>
  <si>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</si>
  <si>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</si>
  <si>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</si>
  <si>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</si>
  <si>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</si>
  <si>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</si>
  <si>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</si>
  <si>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</si>
  <si>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</si>
  <si>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</si>
  <si>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</si>
  <si>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</si>
  <si>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</si>
  <si>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</si>
  <si>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</si>
  <si>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</si>
  <si>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</si>
  <si>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</si>
  <si>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</si>
  <si>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</si>
  <si>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</si>
  <si>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</si>
  <si>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</si>
  <si>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</si>
  <si>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</si>
  <si>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</si>
  <si>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</si>
  <si>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</si>
  <si>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</si>
  <si>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</si>
  <si>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</si>
  <si>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</si>
  <si>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</si>
  <si>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</si>
  <si>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</si>
  <si>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</si>
  <si>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</si>
  <si>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</si>
  <si>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</si>
  <si>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</si>
  <si>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</si>
  <si>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</si>
  <si>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</si>
  <si>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</si>
  <si>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</si>
  <si>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</si>
  <si>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</si>
  <si>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</si>
  <si>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</si>
  <si>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</si>
  <si>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</si>
  <si>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</si>
  <si>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</si>
  <si>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</si>
  <si>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</si>
  <si>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</si>
  <si>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</si>
  <si>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</si>
  <si>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</si>
  <si>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</si>
  <si>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</si>
  <si>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</si>
  <si>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</si>
  <si>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</si>
  <si>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</si>
  <si>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</si>
  <si>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</si>
  <si>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</si>
  <si>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</si>
  <si>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</si>
  <si>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</si>
  <si>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</si>
  <si>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</si>
  <si>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</si>
  <si>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</si>
  <si>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</si>
  <si>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</si>
  <si>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</si>
  <si>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</si>
  <si>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</si>
  <si>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</si>
  <si>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</si>
  <si>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</si>
  <si>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</si>
  <si>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</si>
  <si>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</si>
  <si>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</si>
  <si>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</si>
  <si>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</si>
  <si>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</si>
  <si>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</si>
  <si>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</si>
  <si>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</si>
  <si>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</si>
  <si>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</si>
  <si>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</si>
  <si>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</si>
  <si>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</si>
  <si>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</si>
  <si>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</si>
  <si>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</si>
  <si>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</si>
  <si>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</si>
  <si>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</si>
  <si>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</si>
  <si>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</si>
  <si>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</si>
  <si>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</si>
  <si>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</si>
  <si>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</si>
  <si>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</si>
  <si>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</si>
  <si>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</si>
  <si>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</si>
  <si>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</si>
  <si>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</si>
  <si>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</si>
  <si>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</si>
  <si>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</si>
  <si>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</si>
  <si>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</si>
  <si>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</si>
  <si>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</si>
  <si>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</si>
  <si>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</si>
  <si>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</si>
  <si>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</si>
  <si>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</si>
  <si>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</si>
  <si>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</si>
  <si>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</si>
  <si>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</si>
  <si>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</si>
  <si>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</si>
  <si>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</si>
  <si>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</si>
  <si>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</si>
  <si>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</si>
  <si>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</si>
  <si>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</si>
  <si>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</si>
  <si>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</si>
  <si>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</si>
  <si>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</si>
  <si>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</si>
  <si>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</si>
  <si>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</si>
  <si>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</si>
  <si>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</si>
  <si>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</si>
  <si>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</si>
  <si>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</si>
  <si>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</si>
  <si>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</si>
  <si>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</si>
  <si>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</si>
  <si>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</si>
  <si>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</si>
  <si>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</si>
  <si>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</si>
  <si>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</si>
  <si>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</si>
  <si>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</si>
  <si>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</si>
  <si>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</si>
  <si>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</si>
  <si>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</si>
  <si>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</si>
  <si>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</si>
  <si>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</si>
  <si>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</si>
  <si>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</si>
  <si>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</si>
  <si>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</si>
  <si>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</si>
  <si>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</si>
  <si>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</si>
  <si>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</si>
  <si>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</si>
  <si>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</si>
  <si>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</si>
  <si>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</si>
  <si>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</si>
  <si>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</si>
  <si>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</si>
  <si>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</si>
  <si>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</si>
  <si>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</si>
  <si>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</si>
  <si>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</si>
  <si>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</si>
  <si>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</si>
  <si>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</si>
  <si>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</si>
  <si>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</si>
  <si>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</si>
  <si>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</si>
  <si>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</si>
  <si>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</si>
  <si>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</si>
  <si>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</si>
  <si>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</si>
  <si>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</si>
  <si>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</si>
  <si>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</si>
  <si>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</si>
  <si>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</si>
  <si>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</si>
  <si>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</si>
  <si>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</si>
  <si>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</si>
  <si>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</si>
  <si>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</si>
  <si>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</si>
  <si>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</si>
  <si>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</si>
  <si>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</si>
  <si>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</si>
  <si>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</si>
  <si>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</si>
  <si>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</si>
  <si>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</si>
  <si>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</si>
  <si>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</si>
  <si>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</si>
  <si>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</si>
  <si>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</si>
  <si>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</si>
  <si>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</si>
  <si>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</si>
  <si>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</si>
  <si>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</si>
  <si>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</si>
  <si>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</si>
  <si>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</si>
  <si>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</si>
  <si>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</si>
  <si>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</si>
  <si>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</si>
  <si>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</si>
  <si>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</si>
  <si>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</si>
  <si>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</si>
  <si>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</si>
  <si>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</si>
  <si>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</si>
  <si>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</si>
  <si>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</si>
  <si>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</si>
  <si>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</si>
  <si>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</si>
  <si>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</si>
  <si>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PCM-20251126-00001559</t>
  </si>
  <si>
    <t xml:space="preserve">down again , team on way need 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</si>
  <si>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</si>
  <si>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</si>
  <si>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</si>
  <si>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</si>
  <si>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</si>
  <si>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</si>
  <si>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</si>
  <si>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</si>
  <si>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</si>
  <si>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</si>
  <si>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</si>
  <si>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</si>
  <si>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</si>
  <si>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</si>
  <si>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</si>
  <si>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</si>
  <si>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</si>
  <si>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</si>
  <si>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</si>
  <si>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</si>
  <si>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</si>
  <si>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</si>
  <si>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</si>
  <si>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</si>
  <si>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</si>
  <si>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</si>
  <si>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</si>
  <si>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</si>
  <si>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</si>
  <si>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</si>
  <si>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</si>
  <si>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</si>
  <si>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</si>
  <si>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</si>
  <si>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</si>
  <si>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</si>
  <si>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</si>
  <si>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</si>
  <si>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</si>
  <si>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</si>
  <si>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</si>
  <si>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</si>
  <si>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</si>
  <si>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</si>
  <si>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</si>
  <si>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</si>
  <si>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</si>
  <si>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</si>
  <si>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</si>
  <si>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</si>
  <si>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</si>
  <si>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</si>
  <si>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</si>
  <si>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</si>
  <si>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</si>
  <si>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</si>
  <si>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</si>
  <si>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</si>
  <si>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</si>
  <si>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</si>
  <si>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</si>
  <si>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</si>
  <si>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</si>
  <si>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</si>
  <si>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</si>
  <si>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</si>
  <si>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</si>
  <si>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</si>
  <si>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</si>
  <si>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</si>
  <si>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</si>
  <si>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</si>
  <si>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</si>
  <si>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</si>
  <si>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</si>
  <si>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</si>
  <si>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</si>
  <si>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</si>
  <si>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</si>
  <si>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</si>
  <si>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</si>
  <si>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</si>
  <si>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</si>
  <si>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</si>
  <si>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PCM-20251126-00002178</t>
  </si>
  <si>
    <t>ETA 90 min</t>
  </si>
  <si>
    <t xml:space="preserve"> PCM-20250215-00000830 </t>
  </si>
  <si>
    <t>LTE site still down and  site located in aramco area access issue need special permission</t>
  </si>
  <si>
    <t>PCM-20251126-00002206</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</si>
  <si>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</si>
  <si>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</si>
  <si>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</si>
  <si>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</si>
  <si>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</si>
  <si>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</si>
  <si>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</si>
  <si>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</si>
  <si>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</si>
  <si>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PCM-20251127-00000037</t>
  </si>
  <si>
    <t xml:space="preserve">ETA 55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</si>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</sst>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
      <b/>
      <sz val="11"/>
      <color rgb="FF005975"/>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22" fontId="0" fillId="0" borderId="0" xfId="0" applyNumberFormat="1"/>
    <xf numFmtId="0" fontId="35"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66" dataDxfId="165" headerRowBorderDxfId="163" tableBorderDxfId="164" totalsRowBorderDxfId="162">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3" totalsRowShown="0" headerRowDxfId="40" dataDxfId="39" headerRowBorderDxfId="37" tableBorderDxfId="38" totalsRowBorderDxfId="36">
  <autoFilter ref="A1:L3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3" dataDxfId="22" headerRowBorderDxfId="20" tableBorderDxfId="21">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325.09182256944769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12662</v>
      </c>
      <c r="E3" s="136" t="s">
        <v>39021</v>
      </c>
      <c r="F3" s="135">
        <v>45987.744976851849</v>
      </c>
      <c r="G3" s="134">
        <f ca="1">IFERROR(NOW()-F3,"-")</f>
        <v>0.29527164352475666</v>
      </c>
      <c r="H3" s="135">
        <v>45987.96162037037</v>
      </c>
      <c r="I3" s="137" t="str">
        <f>IFERROR(VLOOKUP(D3,DB!A:F,6,0),"")</f>
        <v>Generator-SG</v>
      </c>
      <c r="J3" s="137" t="str">
        <f>IFERROR(VLOOKUP(D3,DB!A:G,7,0),"")</f>
        <v>Dead</v>
      </c>
      <c r="K3" s="133" t="s">
        <v>39024</v>
      </c>
      <c r="L3" s="132" t="str">
        <f>IFERROR(VLOOKUP(D3,DB!A:I,9,0),"")</f>
        <v>Latis</v>
      </c>
    </row>
    <row r="4" spans="1:15" s="61" customFormat="1" ht="15" customHeight="1">
      <c r="A4" s="138"/>
      <c r="B4" s="137" t="str">
        <f>IFERROR(VLOOKUP(D4,DB!A:K,11,0),"")</f>
        <v/>
      </c>
      <c r="C4" s="137"/>
      <c r="D4" s="56"/>
      <c r="E4" s="136"/>
      <c r="F4" s="135"/>
      <c r="G4" s="134">
        <f ca="1">IFERROR(NOW()-F4,"-")</f>
        <v>45988.040248495374</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45988.040248495374</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45988.040248495374</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45988.040248495374</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45988.040248495374</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45988.040248495374</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45988.040248495374</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45988.040248495374</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45988.040248495374</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45988.040248495374</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45988.040248495374</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45988.040248495374</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45988.040248495374</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45988.040248495374</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45988.040248495374</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45988.040248495374</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45988.040248495374</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45988.040248495374</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45988.040248495374</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45988.040248495374</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45988.040248495374</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45988.040248495374</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45988.040248495374</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45988.040248495374</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45988.040248495374</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45988.040248495374</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45988.040248495374</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45988.040248495374</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45988.040248495374</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45988.040248495374</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45988.040248495374</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45988.040248495374</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45988.040248495374</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45988.040248495374</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45988.040248495374</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45988.040248495374</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45988.040248495374</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45988.040248495374</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45988.040248495374</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45988.040248495374</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45988.040248495374</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45988.040248495374</v>
      </c>
      <c r="H45" s="135"/>
      <c r="I45" s="137" t="str">
        <f>IFERROR(VLOOKUP(D45,DB!A:F,6,0),"")</f>
        <v/>
      </c>
      <c r="J45" s="137" t="str">
        <f>IFERROR(VLOOKUP(D45,DB!A:G,7,0),"")</f>
        <v/>
      </c>
      <c r="K45" s="133"/>
      <c r="L45" s="132" t="str">
        <f>IFERROR(VLOOKUP(D45,DB!A:I,9,0),"")</f>
        <v/>
      </c>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row r="50" spans="6:11" s="61" customFormat="1" ht="15" customHeight="1">
      <c r="F50" s="131"/>
      <c r="G50" s="130"/>
      <c r="H50" s="131"/>
      <c r="K50" s="129"/>
    </row>
  </sheetData>
  <customSheetViews>
    <customSheetView guid="{F6042A99-DD27-4453-835D-0834D95730CC}" filter="1" showAutoFilter="1">
      <pageMargins left="0" right="0" top="0" bottom="0" header="0" footer="0"/>
      <autoFilter ref="B1:M1" xr:uid="{97A973EF-F087-42EA-B597-EE6DDD042F94}"/>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163.04041053241235</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3.6528295138923568</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39109</v>
      </c>
      <c r="B5" s="18" t="str">
        <f>IFERROR(VLOOKUP(D5,DB!A:K,11,0),"")</f>
        <v>R2</v>
      </c>
      <c r="C5" s="18">
        <v>3</v>
      </c>
      <c r="D5" s="18" t="s">
        <v>38846</v>
      </c>
      <c r="E5" s="99" t="s">
        <v>39021</v>
      </c>
      <c r="F5" s="100">
        <v>45987.961817129632</v>
      </c>
      <c r="G5" s="101">
        <f ca="1">IFERROR(NOW()-F5,"-")</f>
        <v>7.8431365742289927E-2</v>
      </c>
      <c r="H5" s="100">
        <v>45987.955601851849</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45988.040248495374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45988.040248495374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45988.040248495374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45988.040248495374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45988.040248495374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45988.040248495374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45988.040248495374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45988.040248495374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45988.040248495374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45988.040248495374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45988.040248495374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45988.040248495374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45988.040248495374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45988.040248495374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45988.040248495374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45988.040248495374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45988.040248495374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45988.040248495374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45988.040248495374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45988.040248495374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45988.040248495374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45988.040248495374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45988.040248495374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45988.040248495374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45988.040248495374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45988.040248495374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45988.040248495374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45988.040248495374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45988.040248495374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45988.040248495374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45988.040248495374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45988.040248495374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45988.040248495374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45988.040248495374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45988.040248495374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45988.040248495374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45988.040248495374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45988.040248495374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45988.040248495374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45988.040248495374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45988.040248495374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45988.040248495374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45988.040248495374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45988.040248495374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45988.040248495374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45988.040248495374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45988.040248495374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45988.040248495374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45988.040248495374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45988.040248495374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45988.040248495374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45988.040248495374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45988.040248495374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45988.040248495374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45988.040248495374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45988.040248495374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45988.040248495374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45988.040248495374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45988.040248495374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45988.040248495374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45988.040248495374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45988.040248495374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45988.040248495374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45988.040248495374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45988.040248495374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45988.040248495374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45988.040248495374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45988.040248495374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45988.040248495374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45988.040248495374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45988.040248495374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45988.040248495374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45988.040248495374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45988.040248495374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45988.040248495374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45988.040248495374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45988.040248495374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45988.040248495374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45988.040248495374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45988.040248495374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45988.040248495374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45988.040248495374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45988.040248495374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45988.040248495374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45988.040248495374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45988.040248495374</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45988.040248495374</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45988.040248495374</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45988.040248495374</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45988.040248495374</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45988.040248495374</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45988.040248495374</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45988.040248495374</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45988.040248495374</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45988.040248495374</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45988.040248495374</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45988.040248495374</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45988.040248495374</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45988.040248495374</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45988.040248495374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45988.040248495374</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45988.040248495374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45988.040248495374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45988.040248495374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45988.040248495374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45988.040248495374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45988.040248495374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45988.040248495374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45988.040248495374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45988.040248495374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45988.040248495374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45988.040248495374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45988.040248495374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45988.040248495374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45988.040248495374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45988.040248495374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45988.040248495374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45988.040248495374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45988.040248495374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45988.040248495374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45988.040248495374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45988.040248495374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45988.040248495374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45988.040248495374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45988.040248495374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45988.040248495374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45988.040248495374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45988.040248495374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45988.040248495374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45988.040248495374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45988.040248495374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45988.040248495374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45988.040248495374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45988.040248495374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45988.040248495374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45988.040248495374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45988.040248495374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45988.040248495374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45988.040248495374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45988.040248495374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45988.040248495374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45988.040248495374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45988.040248495374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45988.040248495374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45988.040248495374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45988.040248495374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45988.040248495374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45988.040248495374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45988.040248495374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45988.040248495374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45988.040248495374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45988.040248495374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45988.040248495374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45988.040248495374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45988.040248495374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45988.040248495374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45988.040248495374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45988.040248495374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45988.040248495374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45988.040248495374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45988.040248495374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45988.040248495374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45988.040248495374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45988.040248495374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45988.040248495374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45988.040248495374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45988.040248495374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45988.040248495374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45988.040248495374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45988.040248495374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45988.040248495374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45988.040248495374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45988.040248495374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45988.040248495374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45988.040248495374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45988.040248495374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45988.040248495374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45988.040248495374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45988.040248495374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45988.040248495374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45988.040248495374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45988.040248495374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45988.040248495374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45988.040248495374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45988.040248495374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45988.040248495374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45988.040248495374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45988.040248495374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45988.040248495374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45988.040248495374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45988.040248495374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45988.040248495374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45988.040248495374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45988.040248495374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45988.040248495374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45988.040248495374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45988.040248495374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45988.040248495374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45988.040248495374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45988.040248495374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45988.040248495374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45988.040248495374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45988.040248495374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45988.040248495374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45988.040248495374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45988.040248495374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45988.040248495374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45988.040248495374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45988.040248495374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45988.040248495374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45988.040248495374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45988.040248495374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45988.040248495374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45988.040248495374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45988.040248495374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45988.040248495374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45988.040248495374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45988.040248495374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45988.040248495374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45988.040248495374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45988.040248495374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45988.040248495374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45988.040248495374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45988.040248495374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45988.040248495374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45988.040248495374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45988.040248495374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45988.040248495374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45988.040248495374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45988.040248495374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45988.040248495374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45988.040248495374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45988.040248495374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45988.040248495374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45988.040248495374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45988.040248495374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45988.040248495374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45988.040248495374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45988.040248495374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45988.040248495374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45988.040248495374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45988.040248495374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45988.040248495374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45988.040248495374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45988.040248495374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45988.040248495374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45988.040248495374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45988.040248495374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45988.040248495374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45988.040248495374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45988.040248495374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45988.040248495374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45988.040248495374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45988.040248495374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45988.040248495374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45988.040248495374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45988.040248495374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45988.040248495374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45988.040248495374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45988.040248495374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45988.040248495374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45988.040248495374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45988.040248495374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45988.040248495374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45988.040248495374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45988.040248495374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45988.040248495374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45988.040248495374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45988.040248495374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45988.040248495374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45988.040248495374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45988.040248495374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45988.040248495374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45988.040248495374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45988.040248495374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45988.040248495374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45988.040248495374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45988.040248495374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45988.040248495374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45988.040248495374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45988.040248495374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45988.040248495374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45988.040248495374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45988.040248495374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45988.040248495374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45988.040248495374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45988.040248495374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45988.040248495374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45988.040248495374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45988.040248495374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45988.040248495374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45988.040248495374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45988.040248495374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45988.040248495374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45988.040248495374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45988.040248495374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45988.040248495374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45988.040248495374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45988.040248495374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45988.040248495374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45988.040248495374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45988.040248495374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45988.040248495374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45988.040248495374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45988.040248495374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45988.040248495374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45988.040248495374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45988.040248495374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45988.040248495374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45988.040248495374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45988.040248495374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45988.040248495374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45988.040248495374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45988.040248495374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45988.040248495374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45988.040248495374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45988.040248495374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45988.040248495374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45988.040248495374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45988.040248495374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45988.040248495374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45988.040248495374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45988.040248495374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45988.040248495374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45988.040248495374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45988.040248495374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45988.040248495374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45988.040248495374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45988.040248495374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45988.040248495374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45988.040248495374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45988.040248495374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45988.040248495374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45988.040248495374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45988.040248495374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45988.040248495374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45988.040248495374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45988.040248495374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45988.040248495374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45988.040248495374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45988.040248495374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45988.040248495374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45988.040248495374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45988.040248495374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45988.040248495374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45988.040248495374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45988.040248495374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45988.040248495374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45988.040248495374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45988.040248495374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45988.040248495374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45988.040248495374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45988.040248495374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45988.040248495374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45988.040248495374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45988.040248495374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45988.040248495374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45988.040248495374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45988.040248495374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45988.040248495374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45988.040248495374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45988.040248495374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45988.040248495374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45988.040248495374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45988.040248495374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45988.040248495374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45988.040248495374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45988.040248495374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45988.040248495374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45988.040248495374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45988.040248495374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45988.040248495374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45988.040248495374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45988.040248495374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45988.040248495374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45988.040248495374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45988.040248495374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45988.040248495374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45988.040248495374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45988.040248495374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45988.040248495374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45988.040248495374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45988.040248495374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45988.040248495374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45988.040248495374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45988.040248495374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45988.040248495374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45988.040248495374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45988.040248495374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45988.040248495374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45988.040248495374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45988.040248495374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45988.040248495374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45988.040248495374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45988.040248495374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45988.040248495374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45988.040248495374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45988.040248495374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45988.040248495374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45988.040248495374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45988.040248495374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45988.040248495374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45988.040248495374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45988.040248495374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45988.040248495374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45988.040248495374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45988.040248495374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45988.040248495374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45988.040248495374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45988.040248495374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45988.040248495374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45988.040248495374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45988.040248495374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45988.040248495374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45988.040248495374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45988.040248495374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45988.040248495374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45988.040248495374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45988.040248495374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45988.040248495374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45988.040248495374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45988.040248495374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45988.040248495374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45988.040248495374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45988.040248495374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45988.040248495374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45988.040248495374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45988.040248495374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45988.040248495374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45988.040248495374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45988.040248495374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45988.040248495374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45988.040248495374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45988.040248495374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45988.040248495374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45988.040248495374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45988.040248495374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45988.040248495374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45988.040248495374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45988.040248495374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45988.040248495374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45988.040248495374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45988.040248495374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45988.040248495374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45988.040248495374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45988.040248495374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45988.040248495374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45988.040248495374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45988.040248495374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45988.040248495374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45988.040248495374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45988.040248495374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45988.040248495374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45988.040248495374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45988.040248495374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45988.040248495374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45988.040248495374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45988.040248495374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45988.040248495374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45988.040248495374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45988.040248495374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45988.040248495374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45988.040248495374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45988.040248495374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45988.040248495374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45988.040248495374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45988.040248495374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45988.040248495374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45988.040248495374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45988.040248495374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45988.040248495374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45988.040248495374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45988.040248495374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45988.040248495374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45988.040248495374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45988.040248495374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45988.040248495374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45988.040248495374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45988.040248495374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45988.040248495374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45988.040248495374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45988.040248495374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45988.040248495374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45988.040248495374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45988.040248495374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45988.040248495374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45988.040248495374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45988.040248495374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45988.040248495374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45988.040248495374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45988.040248495374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45988.040248495374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45988.040248495374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45988.040248495374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45988.040248495374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45988.040248495374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45988.040248495374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45988.040248495374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45988.040248495374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45988.040248495374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45988.040248495374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45988.040248495374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45988.040248495374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45988.040248495374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45988.040248495374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45988.040248495374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45988.040248495374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45988.040248495374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45988.040248495374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45988.040248495374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45988.040248495374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45988.040248495374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45988.040248495374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45988.040248495374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45988.040248495374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45988.040248495374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45988.040248495374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45988.040248495374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45988.040248495374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45988.040248495374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45988.040248495374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45988.040248495374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45988.040248495374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45988.040248495374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45988.040248495374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45988.040248495374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45988.040248495374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45988.040248495374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45988.040248495374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45988.040248495374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45988.040248495374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45988.040248495374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45988.040248495374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45988.040248495374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45988.040248495374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45988.040248495374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45988.040248495374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45988.040248495374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45988.040248495374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45988.040248495374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45988.040248495374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45988.040248495374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45988.040248495374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45988.040248495374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45988.040248495374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45988.040248495374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45988.040248495374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45988.040248495374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45988.040248495374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45988.040248495374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45988.040248495374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45988.040248495374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45988.040248495374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45988.040248495374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45988.040248495374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45988.040248495374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45988.040248495374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45988.040248495374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45988.040248495374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45988.040248495374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45988.040248495374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45988.040248495374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45988.040248495374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45988.040248495374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45988.040248495374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45988.040248495374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45988.040248495374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45988.040248495374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45988.040248495374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45988.040248495374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45988.040248495374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45988.040248495374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45988.040248495374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45988.040248495374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45988.040248495374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45988.040248495374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45988.040248495374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45988.040248495374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45988.040248495374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45988.040248495374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45988.040248495374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45988.040248495374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45988.040248495374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45988.040248495374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45988.040248495374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45988.040248495374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45988.040248495374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45988.040248495374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45988.040248495374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45988.040248495374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45988.040248495374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45988.040248495374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45988.040248495374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45988.040248495374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45988.040248495374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45988.040248495374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45988.040248495374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45988.040248495374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45988.040248495374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45988.040248495374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45988.040248495374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45988.040248495374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45988.040248495374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45988.040248495374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45988.040248495374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45988.040248495374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45988.040248495374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45988.040248495374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45988.040248495374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45988.040248495374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45988.040248495374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45988.040248495374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45988.040248495374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45988.040248495374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45988.040248495374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45988.040248495374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45988.040248495374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45988.040248495374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45988.040248495374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45988.040248495374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45988.040248495374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45988.040248495374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45988.040248495374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45988.040248495374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45988.040248495374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45988.040248495374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45988.040248495374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45988.040248495374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45988.040248495374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45988.040248495374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45988.040248495374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45988.040248495374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45988.040248495374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45988.040248495374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45988.040248495374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45988.040248495374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45988.040248495374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45988.040248495374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45988.040248495374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45988.040248495374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45988.040248495374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45988.040248495374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45988.040248495374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45988.040248495374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45988.040248495374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45988.040248495374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45988.040248495374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45988.040248495374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45988.040248495374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45988.040248495374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45988.040248495374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45988.040248495374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45988.040248495374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45988.040248495374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45988.040248495374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45988.040248495374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45988.040248495374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45988.040248495374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45988.040248495374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45988.040248495374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45988.040248495374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45988.040248495374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45988.040248495374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45988.040248495374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45988.040248495374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45988.040248495374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45988.040248495374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45988.040248495374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45988.040248495374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45988.040248495374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45988.040248495374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45988.040248495374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45988.040248495374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45988.040248495374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45988.040248495374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45988.040248495374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45988.040248495374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45988.040248495374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45988.040248495374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45988.040248495374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45988.040248495374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45988.040248495374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45988.040248495374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45988.040248495374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45988.040248495374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45988.040248495374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45988.040248495374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45988.040248495374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45988.040248495374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45988.040248495374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45988.040248495374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45988.040248495374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45988.040248495374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45988.040248495374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45988.040248495374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45988.040248495374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45988.040248495374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45988.040248495374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45988.040248495374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45988.040248495374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45988.040248495374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45988.040248495374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45988.040248495374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45988.040248495374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45988.040248495374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45988.040248495374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45988.040248495374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45988.040248495374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45988.040248495374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45988.040248495374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45988.040248495374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45988.040248495374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45988.040248495374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45988.040248495374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45988.040248495374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45988.040248495374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45988.040248495374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45988.040248495374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45988.040248495374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45988.040248495374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45988.040248495374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45988.040248495374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45988.040248495374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45988.040248495374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45988.040248495374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45988.040248495374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45988.040248495374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45988.040248495374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45988.040248495374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45988.040248495374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45988.040248495374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45988.040248495374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45988.040248495374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45988.040248495374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45988.040248495374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45988.040248495374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45988.040248495374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45988.040248495374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45988.040248495374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45988.040248495374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45988.040248495374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45988.040248495374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45988.040248495374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45988.040248495374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45988.040248495374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45988.040248495374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45988.040248495374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45988.040248495374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45988.040248495374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45988.040248495374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45988.040248495374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45988.040248495374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45988.040248495374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45988.040248495374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45988.040248495374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45988.040248495374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45988.040248495374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45988.040248495374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45988.040248495374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45988.040248495374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45988.040248495374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45988.040248495374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45988.040248495374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45988.040248495374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45988.040248495374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45988.040248495374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45988.040248495374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45988.040248495374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45988.040248495374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45988.040248495374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45988.040248495374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45988.040248495374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45988.040248495374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45988.040248495374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45988.040248495374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45988.040248495374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45988.040248495374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45988.040248495374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45988.040248495374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45988.040248495374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45988.040248495374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45988.040248495374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45988.040248495374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45988.040248495374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45988.040248495374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45988.040248495374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45988.040248495374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45988.040248495374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45988.040248495374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45988.040248495374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45988.040248495374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45988.040248495374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45988.040248495374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45988.040248495374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45988.040248495374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45988.040248495374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45988.040248495374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45988.040248495374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45988.040248495374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45988.040248495374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45988.040248495374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45988.040248495374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45988.040248495374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45988.040248495374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45988.040248495374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45988.040248495374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45988.040248495374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45988.040248495374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45988.040248495374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45988.040248495374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45988.040248495374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45988.040248495374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45988.040248495374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45988.040248495374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45988.040248495374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45988.040248495374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45988.040248495374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45988.040248495374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45988.040248495374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45988.040248495374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45988.040248495374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45988.040248495374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45988.040248495374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45988.040248495374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45988.040248495374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45988.040248495374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45988.040248495374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45988.040248495374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45988.040248495374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45988.040248495374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45988.040248495374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45988.040248495374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45988.040248495374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45988.040248495374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45988.040248495374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45988.040248495374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45988.040248495374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45988.040248495374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45988.040248495374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45988.040248495374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45988.040248495374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45988.040248495374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45988.040248495374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45988.040248495374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45988.040248495374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45988.040248495374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45988.040248495374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45988.040248495374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45988.040248495374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45988.040248495374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45988.040248495374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45988.040248495374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45988.040248495374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45988.040248495374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45988.040248495374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45988.040248495374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45988.040248495374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45988.040248495374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45988.040248495374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45988.040248495374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45988.040248495374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45988.040248495374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45988.040248495374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45988.040248495374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45988.040248495374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45988.040248495374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45988.040248495374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45988.040248495374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45988.040248495374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45988.040248495374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45988.040248495374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45988.040248495374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45988.040248495374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45988.040248495374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45988.040248495374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45988.040248495374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45988.040248495374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45988.040248495374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45988.040248495374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45988.040248495374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45988.040248495374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45988.040248495374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45988.040248495374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45988.040248495374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45988.040248495374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45988.040248495374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45988.040248495374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45988.040248495374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45988.040248495374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45988.040248495374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45988.040248495374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45988.040248495374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45988.040248495374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45988.040248495374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45988.040248495374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45988.040248495374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45988.040248495374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45988.040248495374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45988.040248495374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45988.040248495374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45988.040248495374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45988.040248495374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45988.040248495374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45988.040248495374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45988.040248495374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45988.040248495374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45988.040248495374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45988.040248495374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45988.040248495374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45988.040248495374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45988.040248495374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45988.040248495374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45988.040248495374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45988.040248495374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45988.040248495374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45988.040248495374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45988.040248495374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45988.040248495374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45988.040248495374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45988.040248495374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45988.040248495374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45988.040248495374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45988.040248495374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45988.040248495374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45988.040248495374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45988.040248495374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45988.040248495374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45988.040248495374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45988.040248495374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45988.040248495374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45988.040248495374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45988.040248495374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45988.040248495374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45988.040248495374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45988.040248495374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45988.040248495374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45988.040248495374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45988.040248495374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45988.040248495374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45988.040248495374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45988.040248495374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45988.040248495374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45988.040248495374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45988.040248495374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45988.040248495374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45988.040248495374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45988.040248495374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45988.040248495374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45988.040248495374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45988.040248495374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45988.040248495374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45988.040248495374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45988.040248495374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45988.040248495374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45988.040248495374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45988.040248495374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45988.040248495374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45988.040248495374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45988.040248495374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45988.040248495374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45988.040248495374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45988.040248495374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45988.040248495374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45988.040248495374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45988.040248495374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45988.040248495374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45988.040248495374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45988.040248495374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45988.040248495374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45988.040248495374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45988.040248495374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45988.040248495374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45988.040248495374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45988.040248495374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45988.040248495374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45988.040248495374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45988.040248495374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45988.040248495374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45988.040248495374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45988.040248495374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45988.040248495374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45988.040248495374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45988.040248495374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45988.040248495374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45988.040248495374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45988.040248495374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45988.040248495374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45988.040248495374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45988.040248495374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45988.040248495374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45988.040248495374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45988.040248495374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45988.040248495374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45988.040248495374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45988.040248495374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45988.040248495374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45988.040248495374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45988.040248495374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45988.040248495374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45988.040248495374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45988.040248495374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45988.040248495374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45988.040248495374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45988.040248495374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45988.040248495374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45988.040248495374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45988.040248495374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45988.040248495374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45988.040248495374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45988.040248495374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45988.040248495374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45988.040248495374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45988.040248495374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45988.040248495374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45988.040248495374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45988.040248495374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45988.040248495374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45988.040248495374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45988.040248495374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45988.040248495374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45988.040248495374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45988.040248495374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45988.040248495374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45988.040248495374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45988.040248495374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45988.040248495374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45988.040248495374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45988.040248495374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45988.040248495374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45988.040248495374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45988.040248495374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45988.040248495374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45988.040248495374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45988.040248495374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45988.040248495374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45988.040248495374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45988.040248495374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45988.040248495374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45988.040248495374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45988.040248495374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45988.040248495374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45988.040248495374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45988.040248495374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45988.040248495374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45988.040248495374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45988.040248495374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45988.040248495374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45988.040248495374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45988.040248495374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45988.040248495374</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45988.040248495374</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3"/>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39111</v>
      </c>
      <c r="B2" s="88" t="str">
        <f>IFERROR(VLOOKUP(D2,DB!A:K,11,0),"")</f>
        <v>R4</v>
      </c>
      <c r="C2" s="90">
        <v>1</v>
      </c>
      <c r="D2" s="88" t="s">
        <v>35092</v>
      </c>
      <c r="E2" s="91" t="s">
        <v>39021</v>
      </c>
      <c r="F2" s="92">
        <v>45703.480717592596</v>
      </c>
      <c r="G2" s="93">
        <f ca="1">IFERROR(NOW()-F2,"")</f>
        <v>284.55953090277762</v>
      </c>
      <c r="H2" s="92">
        <v>45703.474768518521</v>
      </c>
      <c r="I2" s="92" t="str">
        <f>IFERROR(VLOOKUP(D2,DB!A:F,6,0),"")</f>
        <v>SCECO</v>
      </c>
      <c r="J2" s="92" t="str">
        <f>IFERROR(VLOOKUP(D2,DB!A:G,7,0),"")</f>
        <v>Dead</v>
      </c>
      <c r="K2" s="94" t="s">
        <v>39112</v>
      </c>
      <c r="L2" s="88" t="str">
        <f>IFERROR(VLOOKUP(D2,DB!A:I,9,0),"")</f>
        <v>Latis</v>
      </c>
    </row>
    <row r="3" spans="1:16" ht="15" customHeight="1">
      <c r="A3" s="110" t="s">
        <v>39113</v>
      </c>
      <c r="B3" s="110" t="str">
        <f>IFERROR(VLOOKUP(D3,DB!A:K,11,0),"")</f>
        <v>R4</v>
      </c>
      <c r="C3" s="90">
        <v>5</v>
      </c>
      <c r="D3" s="88" t="s">
        <v>28421</v>
      </c>
      <c r="E3" s="91" t="s">
        <v>39021</v>
      </c>
      <c r="F3" s="92">
        <v>45987.989583333336</v>
      </c>
      <c r="G3" s="93">
        <f t="shared" ref="G3:G31" ca="1" si="0">IFERROR(NOW()-F3,"")</f>
        <v>5.0665162038058043E-2</v>
      </c>
      <c r="H3" s="92">
        <v>45987.972557870373</v>
      </c>
      <c r="I3" s="92" t="str">
        <f>IFERROR(VLOOKUP(D3,DB!A:F,6,0),"")</f>
        <v>Generator-DG</v>
      </c>
      <c r="J3" s="92" t="str">
        <f>IFERROR(VLOOKUP(D3,DB!A:G,7,0),"")</f>
        <v>Vandalized</v>
      </c>
      <c r="K3" s="94" t="s">
        <v>39114</v>
      </c>
      <c r="L3" s="88" t="str">
        <f>IFERROR(VLOOKUP(D3,DB!A:I,9,0),"")</f>
        <v>Latis</v>
      </c>
    </row>
    <row r="4" spans="1:16" ht="15" customHeight="1">
      <c r="A4" s="110"/>
      <c r="B4" s="110" t="str">
        <f>IFERROR(VLOOKUP(D4,DB!A:K,11,0),"")</f>
        <v/>
      </c>
      <c r="C4" s="90"/>
      <c r="D4" s="88"/>
      <c r="E4" s="91"/>
      <c r="F4" s="92"/>
      <c r="G4" s="93">
        <f t="shared" ca="1" si="0"/>
        <v>45988.040248495374</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45988.040248495374</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45988.040248495374</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45988.040248495374</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45988.040248495374</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45988.040248495374</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45988.040248495374</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45988.040248495374</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45988.040248495374</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45988.040248495374</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45988.040248495374</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45988.040248495374</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45988.040248495374</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45988.040248495374</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45988.040248495374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45988.040248495374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45988.040248495374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45988.040248495374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45988.040248495374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45988.040248495374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45988.040248495374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45988.040248495374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45988.040248495374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45988.040248495374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45988.040248495374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45988.040248495374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45988.040248495374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45988.040248495374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ref="G32:G95" ca="1" si="1">IFERROR(NOW()-F32,"")</f>
        <v>45988.040248495374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45988.040248495374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45988.040248495374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45988.040248495374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45988.040248495374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45988.040248495374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45988.040248495374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45988.040248495374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45988.040248495374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45988.040248495374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45988.040248495374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45988.040248495374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45988.040248495374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45988.040248495374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45988.040248495374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45988.040248495374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45988.040248495374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45988.040248495374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45988.040248495374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45988.040248495374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45988.040248495374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45988.040248495374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45988.040248495374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45988.040248495374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45988.040248495374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45988.040248495374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45988.040248495374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45988.040248495374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45988.040248495374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45988.040248495374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45988.040248495374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45988.040248495374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45988.040248495374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45988.040248495374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45988.040248495374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45988.040248495374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45988.040248495374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45988.040248495374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45988.040248495374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45988.040248495374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45988.040248495374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45988.040248495374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45988.040248495374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45988.040248495374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45988.040248495374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45988.040248495374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45988.040248495374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45988.040248495374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45988.040248495374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45988.040248495374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45988.040248495374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45988.040248495374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45988.040248495374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45988.040248495374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45988.040248495374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45988.040248495374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45988.040248495374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45988.040248495374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45988.040248495374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45988.040248495374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45988.040248495374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45988.040248495374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45988.040248495374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45988.040248495374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ref="G96:G159" ca="1" si="2">IFERROR(NOW()-F96,"")</f>
        <v>45988.040248495374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45988.040248495374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45988.040248495374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45988.040248495374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45988.040248495374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45988.040248495374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45988.040248495374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45988.040248495374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45988.040248495374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45988.040248495374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45988.040248495374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45988.040248495374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45988.040248495374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45988.040248495374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45988.040248495374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45988.040248495374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45988.040248495374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45988.040248495374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45988.040248495374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45988.040248495374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45988.040248495374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45988.040248495374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45988.040248495374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45988.040248495374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45988.040248495374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45988.040248495374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45988.040248495374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45988.040248495374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45988.040248495374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45988.040248495374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45988.040248495374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45988.040248495374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45988.040248495374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45988.040248495374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45988.040248495374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45988.040248495374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45988.040248495374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45988.040248495374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45988.040248495374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45988.040248495374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45988.040248495374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45988.040248495374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45988.040248495374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45988.040248495374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45988.040248495374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45988.040248495374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45988.040248495374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45988.040248495374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45988.040248495374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45988.040248495374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45988.040248495374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45988.040248495374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45988.040248495374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45988.040248495374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45988.040248495374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45988.040248495374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45988.040248495374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45988.040248495374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45988.040248495374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45988.040248495374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45988.040248495374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45988.040248495374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45988.040248495374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45988.040248495374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ref="G160:G223" ca="1" si="3">IFERROR(NOW()-F160,"")</f>
        <v>45988.040248495374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45988.040248495374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45988.040248495374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45988.040248495374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45988.040248495374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45988.040248495374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45988.040248495374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45988.040248495374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45988.040248495374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45988.040248495374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45988.040248495374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45988.040248495374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45988.040248495374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45988.040248495374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45988.040248495374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45988.040248495374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45988.040248495374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45988.040248495374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45988.040248495374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45988.040248495374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45988.040248495374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45988.040248495374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45988.040248495374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45988.040248495374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45988.040248495374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45988.040248495374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45988.040248495374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45988.040248495374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45988.040248495374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45988.040248495374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45988.040248495374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45988.040248495374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45988.040248495374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45988.040248495374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45988.040248495374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45988.040248495374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45988.040248495374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45988.040248495374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45988.040248495374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45988.040248495374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45988.040248495374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45988.040248495374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45988.040248495374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45988.040248495374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45988.040248495374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45988.040248495374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45988.040248495374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45988.040248495374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45988.040248495374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45988.040248495374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45988.040248495374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45988.040248495374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45988.040248495374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45988.040248495374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45988.040248495374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45988.040248495374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45988.040248495374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45988.040248495374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45988.040248495374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45988.040248495374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45988.040248495374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45988.040248495374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45988.040248495374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45988.040248495374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ref="G224:G287" ca="1" si="4">IFERROR(NOW()-F224,"")</f>
        <v>45988.040248495374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45988.040248495374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45988.040248495374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45988.040248495374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45988.040248495374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45988.040248495374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45988.040248495374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45988.040248495374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45988.040248495374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45988.040248495374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45988.040248495374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45988.040248495374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45988.040248495374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45988.040248495374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45988.040248495374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45988.040248495374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45988.040248495374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45988.040248495374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45988.040248495374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45988.040248495374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45988.040248495374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45988.040248495374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45988.040248495374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45988.040248495374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45988.040248495374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45988.040248495374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45988.040248495374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45988.040248495374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45988.040248495374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45988.040248495374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45988.040248495374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45988.040248495374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45988.040248495374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45988.040248495374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45988.040248495374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45988.040248495374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45988.040248495374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45988.040248495374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45988.040248495374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45988.040248495374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45988.040248495374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45988.040248495374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45988.040248495374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45988.040248495374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45988.040248495374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45988.040248495374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45988.040248495374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45988.040248495374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45988.040248495374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45988.040248495374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45988.040248495374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45988.040248495374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45988.040248495374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45988.040248495374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45988.040248495374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45988.040248495374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45988.040248495374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45988.040248495374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45988.040248495374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45988.040248495374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45988.040248495374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45988.040248495374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45988.040248495374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45988.040248495374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ref="G288:G333" ca="1" si="5">IFERROR(NOW()-F288,"")</f>
        <v>45988.040248495374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45988.040248495374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45988.040248495374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45988.040248495374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45988.040248495374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45988.040248495374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45988.040248495374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45988.040248495374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45988.040248495374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45988.040248495374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45988.040248495374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45988.040248495374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45988.040248495374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45988.040248495374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45988.040248495374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45988.040248495374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45988.040248495374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45988.040248495374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45988.040248495374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45988.040248495374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45988.040248495374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45988.040248495374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45988.040248495374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45988.040248495374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45988.040248495374</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45988.040248495374</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45988.040248495374</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45988.040248495374</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45988.040248495374</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45988.040248495374</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45988.040248495374</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45988.040248495374</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45988.040248495374</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45988.040248495374</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45988.040248495374</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45988.040248495374</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45988.040248495374</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45988.040248495374</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45988.040248495374</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45988.040248495374</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45988.040248495374</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45988.040248495374</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45988.040248495374</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45988.040248495374</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45988.040248495374</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45988.040248495374</v>
      </c>
      <c r="H333" s="92"/>
      <c r="I333" s="110" t="str">
        <f>IFERROR(VLOOKUP(D333,DB!A:F,6,0),"")</f>
        <v/>
      </c>
      <c r="J333" s="110" t="str">
        <f>IFERROR(VLOOKUP(D333,DB!A:G,7,0),"")</f>
        <v/>
      </c>
      <c r="K333" s="94"/>
      <c r="L333" s="88" t="str">
        <f>IFERROR(VLOOKUP(D333,DB!A:I,9,0),"")</f>
        <v/>
      </c>
    </row>
  </sheetData>
  <dataValidations count="2">
    <dataValidation allowBlank="1" showInputMessage="1" showErrorMessage="1" sqref="E1" xr:uid="{A4F81451-56CC-4543-9497-104C4E44EE4B}"/>
    <dataValidation type="list" allowBlank="1" showInputMessage="1" showErrorMessage="1" sqref="E2:E3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K11" sqref="K11"/>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39115</v>
      </c>
      <c r="B2" s="37" t="str">
        <f>IFERROR(VLOOKUP(D2,DB!A:K,11,0),"")</f>
        <v>R5</v>
      </c>
      <c r="C2" s="37">
        <v>3</v>
      </c>
      <c r="D2" s="103" t="s">
        <v>36011</v>
      </c>
      <c r="E2" s="37" t="s">
        <v>39021</v>
      </c>
      <c r="F2" s="38">
        <v>45891.832060185188</v>
      </c>
      <c r="G2" s="105">
        <f ca="1">IFERROR(NOW()-F2,"")</f>
        <v>96.208188310185506</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39102</v>
      </c>
      <c r="F3" s="38">
        <v>45926.188877314817</v>
      </c>
      <c r="G3" s="105">
        <f t="shared" ref="G3" ca="1" si="0">IFERROR(NOW()-F3,"")</f>
        <v>61.85137118055718</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39102</v>
      </c>
      <c r="F4" s="107">
        <v>45948.661111111112</v>
      </c>
      <c r="G4" s="108">
        <f t="shared" ref="G4" ca="1" si="1">IFERROR(NOW()-F4,"")</f>
        <v>39.379137384261412</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19">
        <v>45981.373298611114</v>
      </c>
      <c r="G5" s="108">
        <f ca="1">IFERROR(NOW()-F5,"")</f>
        <v>6.6669498842602479</v>
      </c>
      <c r="H5" s="119">
        <v>45981.360798611109</v>
      </c>
      <c r="I5" s="106" t="str">
        <f>IFERROR(VLOOKUP(D5,DB!A:F,6,0),"")</f>
        <v>SCECO</v>
      </c>
      <c r="J5" s="106" t="str">
        <f>IFERROR(VLOOKUP(D5,DB!A:G,7,0),"")</f>
        <v>Dead</v>
      </c>
      <c r="K5" s="106" t="s">
        <v>39122</v>
      </c>
      <c r="L5" s="106" t="str">
        <f>IFERROR(VLOOKUP(D5,DB!A:I,9,0),"")</f>
        <v>Latis</v>
      </c>
    </row>
    <row r="6" spans="1:13" s="39" customFormat="1">
      <c r="A6" s="37"/>
      <c r="B6" s="37" t="str">
        <f>IFERROR(VLOOKUP(D6,DB!A:K,11,0),"")</f>
        <v/>
      </c>
      <c r="C6" s="37"/>
      <c r="D6" s="145"/>
      <c r="E6" s="37"/>
      <c r="F6" s="38"/>
      <c r="G6" s="108">
        <f t="shared" ref="G6:G39" ca="1" si="2">IFERROR(NOW()-F6,"")</f>
        <v>45988.040248495374</v>
      </c>
      <c r="H6" s="38"/>
      <c r="I6" s="37" t="str">
        <f>IFERROR(VLOOKUP(D6,DB!A:F,6,0),"")</f>
        <v/>
      </c>
      <c r="J6" s="37" t="str">
        <f>IFERROR(VLOOKUP(D6,DB!A:G,7,0),"")</f>
        <v/>
      </c>
      <c r="K6" s="37"/>
      <c r="L6" s="37" t="str">
        <f>IFERROR(VLOOKUP(D6,DB!A:I,9,0),"")</f>
        <v/>
      </c>
    </row>
    <row r="7" spans="1:13" s="39" customFormat="1">
      <c r="A7" s="37"/>
      <c r="B7" s="37" t="str">
        <f>IFERROR(VLOOKUP(D7,DB!A:K,11,0),"")</f>
        <v/>
      </c>
      <c r="C7" s="37"/>
      <c r="D7" s="145"/>
      <c r="E7" s="37"/>
      <c r="F7" s="38"/>
      <c r="G7" s="108">
        <f t="shared" ca="1" si="2"/>
        <v>45988.040248495374</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45988.040248495374</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45988.040248495374</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45988.040248495374</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45988.040248495374</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44">
        <f t="shared" ca="1" si="2"/>
        <v>45988.040248495374</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45988.040248495374</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45988.040248495374</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45988.040248495374</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45988.040248495374</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45988.040248495374</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45988.040248495374</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45988.040248495374</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t="shared" ca="1" si="2"/>
        <v>45988.040248495374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45988.040248495374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45988.040248495374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45988.040248495374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45988.040248495374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45988.040248495374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45988.040248495374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45988.040248495374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45988.040248495374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45988.040248495374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45988.040248495374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45988.040248495374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45988.040248495374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45988.040248495374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45988.040248495374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45988.040248495374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45988.040248495374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45988.040248495374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45988.040248495374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t="shared" ca="1" si="2"/>
        <v>45988.040248495374</v>
      </c>
      <c r="H39" s="38"/>
      <c r="I39" s="37" t="str">
        <f>IFERROR(VLOOKUP(D39,DB!A:F,6,0),"")</f>
        <v/>
      </c>
      <c r="J39" s="37" t="str">
        <f>IFERROR(VLOOKUP(D39,DB!A:G,7,0),"")</f>
        <v/>
      </c>
      <c r="K39" s="37"/>
      <c r="L39" s="37"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tabSelected="1" workbookViewId="0">
      <selection activeCell="E6" sqref="E6"/>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39123</v>
      </c>
      <c r="B2" s="124" t="str">
        <f>IFERROR(VLOOKUP(D2,DB!A:K,11,0),"")</f>
        <v>R6</v>
      </c>
      <c r="C2" s="125">
        <v>4</v>
      </c>
      <c r="D2" s="124" t="s">
        <v>30853</v>
      </c>
      <c r="E2" s="125" t="s">
        <v>39102</v>
      </c>
      <c r="F2" s="125">
        <v>45988.024421296293</v>
      </c>
      <c r="G2" s="72">
        <f ca="1">IFERROR(NOW()-F2,"-")</f>
        <v>1.5827199080376886E-2</v>
      </c>
      <c r="H2" s="146">
        <v>45988.024386574078</v>
      </c>
      <c r="I2" s="124" t="str">
        <f>IFERROR(VLOOKUP(D2,DB!A:F,6,0),"")</f>
        <v>SCECO</v>
      </c>
      <c r="J2" s="124" t="str">
        <f>IFERROR(VLOOKUP(D2,DB!A:G,7,0),"")</f>
        <v xml:space="preserve">Good </v>
      </c>
      <c r="K2" s="127" t="s">
        <v>39124</v>
      </c>
      <c r="L2" s="128" t="str">
        <f>IFERROR(VLOOKUP(D2,DB!A:I,9,0),"")</f>
        <v>Latis</v>
      </c>
    </row>
    <row r="3" spans="1:16382" ht="31.5" customHeight="1">
      <c r="A3"/>
      <c r="B3" s="124" t="str">
        <f>IFERROR(VLOOKUP(D3,DB!A:K,11,0),"")</f>
        <v/>
      </c>
      <c r="C3" s="125"/>
      <c r="D3" s="124"/>
      <c r="E3" s="106"/>
      <c r="F3" s="146"/>
      <c r="G3" s="72">
        <f ca="1">IFERROR(NOW()-F3,"-")</f>
        <v>45988.040248495374</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45988.040248495374</v>
      </c>
      <c r="H4"/>
      <c r="I4" s="124" t="str">
        <f>IFERROR(VLOOKUP(D4,DB!A:F,6,0),"")</f>
        <v/>
      </c>
      <c r="J4" s="124" t="str">
        <f>IFERROR(VLOOKUP(D4,DB!A:G,7,0),"")</f>
        <v/>
      </c>
      <c r="K4" s="127"/>
      <c r="L4" s="128" t="str">
        <f>IFERROR(VLOOKUP(D4,DB!A:I,9,0),"")</f>
        <v/>
      </c>
    </row>
    <row r="5" spans="1:16382" ht="31.5" customHeight="1">
      <c r="A5"/>
      <c r="B5" s="124" t="str">
        <f>IFERROR(VLOOKUP(D5,DB!A:K,11,0),"")</f>
        <v/>
      </c>
      <c r="C5" s="125"/>
      <c r="D5" s="124"/>
      <c r="E5" s="106"/>
      <c r="F5"/>
      <c r="G5" s="72">
        <f ca="1">IFERROR(NOW()-F5,"-")</f>
        <v>45988.040248495374</v>
      </c>
      <c r="H5"/>
      <c r="I5" s="124" t="str">
        <f>IFERROR(VLOOKUP(D5,DB!A:F,6,0),"")</f>
        <v/>
      </c>
      <c r="J5" s="124" t="str">
        <f>IFERROR(VLOOKUP(D5,DB!A:G,7,0),"")</f>
        <v/>
      </c>
      <c r="K5" s="127"/>
      <c r="L5" s="128" t="str">
        <f>IFERROR(VLOOKUP(D5,DB!A:I,9,0),"")</f>
        <v/>
      </c>
    </row>
    <row r="6" spans="1:16382" ht="31.5" customHeight="1">
      <c r="A6"/>
      <c r="B6" s="124" t="str">
        <f>IFERROR(VLOOKUP(D6,DB!A:K,11,0),"")</f>
        <v>R6</v>
      </c>
      <c r="C6" s="125"/>
      <c r="D6" s="147" t="s">
        <v>30853</v>
      </c>
      <c r="E6" s="106" t="s">
        <v>39102</v>
      </c>
      <c r="F6"/>
      <c r="G6" s="72">
        <f ca="1">IFERROR(NOW()-F6,"-")</f>
        <v>45988.040248495374</v>
      </c>
      <c r="H6"/>
      <c r="I6" s="124" t="str">
        <f>IFERROR(VLOOKUP(D6,DB!A:F,6,0),"")</f>
        <v>SCECO</v>
      </c>
      <c r="J6" s="124" t="str">
        <f>IFERROR(VLOOKUP(D6,DB!A:G,7,0),"")</f>
        <v xml:space="preserve">Good </v>
      </c>
      <c r="K6" s="127"/>
      <c r="L6" s="128" t="str">
        <f>IFERROR(VLOOKUP(D6,DB!A:I,9,0),"")</f>
        <v>Latis</v>
      </c>
    </row>
    <row r="7" spans="1:16382" ht="31.5" customHeight="1">
      <c r="A7" s="123"/>
      <c r="B7" s="124" t="str">
        <f>IFERROR(VLOOKUP(D7,DB!A:K,11,0),"")</f>
        <v/>
      </c>
      <c r="C7" s="125"/>
      <c r="D7" s="124"/>
      <c r="E7" s="106"/>
      <c r="F7" s="126"/>
      <c r="G7" s="72">
        <f ca="1">IFERROR(NOW()-F7,"-")</f>
        <v>45988.040248495374</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45988.040248495374</v>
      </c>
      <c r="H8" s="126"/>
      <c r="I8" s="124" t="str">
        <f>IFERROR(VLOOKUP(D8,DB!A:F,6,0),"")</f>
        <v/>
      </c>
      <c r="J8" s="124" t="str">
        <f>IFERROR(VLOOKUP(D8,DB!A:G,7,0),"")</f>
        <v/>
      </c>
      <c r="K8" s="127" t="s">
        <v>39125</v>
      </c>
      <c r="L8" s="128" t="str">
        <f>IFERROR(VLOOKUP(D8,DB!A:I,9,0),"")</f>
        <v/>
      </c>
    </row>
    <row r="9" spans="1:16382" ht="31.5" customHeight="1">
      <c r="A9" s="123"/>
      <c r="B9" s="124" t="str">
        <f>IFERROR(VLOOKUP(D9,DB!A:K,11,0),"")</f>
        <v/>
      </c>
      <c r="C9" s="125"/>
      <c r="D9" s="124"/>
      <c r="E9" s="106"/>
      <c r="F9" s="126"/>
      <c r="G9" s="72">
        <f ca="1">IFERROR(NOW()-F9,"-")</f>
        <v>45988.040248495374</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45988.040248495374</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45988.040248495374</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45988.040248495374</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45988.040248495374</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45988.040248495374</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45988.040248495374</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45988.040248495374</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45988.040248495374</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45988.040248495374</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45988.040248495374</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45988.040248495374</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45988.040248495374</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45988.040248495374</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45988.040248495374</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45988.040248495374</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45988.040248495374</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45988.040248495374</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45988.040248495374</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45988.040248495374</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45988.040248495374</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45988.040248495374</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45988.040248495374</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45988.040248495374</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45988.040248495374</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45988.040248495374</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45988.040248495374</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45988.040248495374</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45988.040248495374</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45988.040248495374</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45988.040248495374</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45988.040248495374</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45988.040248495374</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2025-11-26T21:57:57Z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