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97" documentId="120_S{2AC9BD13-BADA-5192-A53E-5A8FF88502F6}" xr6:coauthVersionLast="47" xr6:coauthVersionMax="47" xr10:uidLastSave="{632A015A-08B6-48A4-B2E0-D73B85996676}"/>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5" i="2"/>
  <c r="G5" i="2"/>
  <c r="I5" i="2"/>
  <c r="J5" i="2"/>
  <c r="L5" i="2"/>
  <c r="B6" i="2"/>
  <c r="G6" i="2"/>
  <c r="I6" i="2"/>
  <c r="J6" i="2"/>
  <c r="L6"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<sst xmlns="http://schemas.openxmlformats.org/spreadsheetml/2006/main" count="180308" uniqueCount="39138">
  <si>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</si>
  <si>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</si>
  <si>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</si>
  <si>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</si>
  <si>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</si>
  <si>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</si>
  <si>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</si>
  <si>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</si>
  <si>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</si>
  <si>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</si>
  <si>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</si>
  <si>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</si>
  <si>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</si>
  <si>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</si>
  <si>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</si>
  <si>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</si>
  <si>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</si>
  <si>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</si>
  <si>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</si>
  <si>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</si>
  <si>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</si>
  <si>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</si>
  <si>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</si>
  <si>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</si>
  <si>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</si>
  <si>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</si>
  <si>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</si>
  <si>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</si>
  <si>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</si>
  <si>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</si>
  <si>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</si>
  <si>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</si>
  <si>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</si>
  <si>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</si>
  <si>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</si>
  <si>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</si>
  <si>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</si>
  <si>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</si>
  <si>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</si>
  <si>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</si>
  <si>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</si>
  <si>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</si>
  <si>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</si>
  <si>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</si>
  <si>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</si>
  <si>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</si>
  <si>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</si>
  <si>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</si>
  <si>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</si>
  <si>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</si>
  <si>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</si>
  <si>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</si>
  <si>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</si>
  <si>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</si>
  <si>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</si>
  <si>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</si>
  <si>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</si>
  <si>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</si>
  <si>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</si>
  <si>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</si>
  <si>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</si>
  <si>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</si>
  <si>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</si>
  <si>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</si>
  <si>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</si>
  <si>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</si>
  <si>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</si>
  <si>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</si>
  <si>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</si>
  <si>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</si>
  <si>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</si>
  <si>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</si>
  <si>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</si>
  <si>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</si>
  <si>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</si>
  <si>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</si>
  <si>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</si>
  <si>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</si>
  <si>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</si>
  <si>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</si>
  <si>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</si>
  <si>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</si>
  <si>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</si>
  <si>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</si>
  <si>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</si>
  <si>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</si>
  <si>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</si>
  <si>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</si>
  <si>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</si>
  <si>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</si>
  <si>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</si>
  <si>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</si>
  <si>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</si>
  <si>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</si>
  <si>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</si>
  <si>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</si>
  <si>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</si>
  <si>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</si>
  <si>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</si>
  <si>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</si>
  <si>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</si>
  <si>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</si>
  <si>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</si>
  <si>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</si>
  <si>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</si>
  <si>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</si>
  <si>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</si>
  <si>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</si>
  <si>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</si>
  <si>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</si>
  <si>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</si>
  <si>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</si>
  <si>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</si>
  <si>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</si>
  <si>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</si>
  <si>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</si>
  <si>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</si>
  <si>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</si>
  <si>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</si>
  <si>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</si>
  <si>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</si>
  <si>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</si>
  <si>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</si>
  <si>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</si>
  <si>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</si>
  <si>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</si>
  <si>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</si>
  <si>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</si>
  <si>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</si>
  <si>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</si>
  <si>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</si>
  <si>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</si>
  <si>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</si>
  <si>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</si>
  <si>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</si>
  <si>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</si>
  <si>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</si>
  <si>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</si>
  <si>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</si>
  <si>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</si>
  <si>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</si>
  <si>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</si>
  <si>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</si>
  <si>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</si>
  <si>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</si>
  <si>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</si>
  <si>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</si>
  <si>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</si>
  <si>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</si>
  <si>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</si>
  <si>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</si>
  <si>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</si>
  <si>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</si>
  <si>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</si>
  <si>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</si>
  <si>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</si>
  <si>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</si>
  <si>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</si>
  <si>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</si>
  <si>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</si>
  <si>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</si>
  <si>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</si>
  <si>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</si>
  <si>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</si>
  <si>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</si>
  <si>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</si>
  <si>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</si>
  <si>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</si>
  <si>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</si>
  <si>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</si>
  <si>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</si>
  <si>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</si>
  <si>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</si>
  <si>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</si>
  <si>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</si>
  <si>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</si>
  <si>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</si>
  <si>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</si>
  <si>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</si>
  <si>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</si>
  <si>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</si>
  <si>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</si>
  <si>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</si>
  <si>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</si>
  <si>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</si>
  <si>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</si>
  <si>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</si>
  <si>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</si>
  <si>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</si>
  <si>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</si>
  <si>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</si>
  <si>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</si>
  <si>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</si>
  <si>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</si>
  <si>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</si>
  <si>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</si>
  <si>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</si>
  <si>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</si>
  <si>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</si>
  <si>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</si>
  <si>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</si>
  <si>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</si>
  <si>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</si>
  <si>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</si>
  <si>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</si>
  <si>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</si>
  <si>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</si>
  <si>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</si>
  <si>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</si>
  <si>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</si>
  <si>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</si>
  <si>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</si>
  <si>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</si>
  <si>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</si>
  <si>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</si>
  <si>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</si>
  <si>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</si>
  <si>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</si>
  <si>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</si>
  <si>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</si>
  <si>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</si>
  <si>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</si>
  <si>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</si>
  <si>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</si>
  <si>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</si>
  <si>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</si>
  <si>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</si>
  <si>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</si>
  <si>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</si>
  <si>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</si>
  <si>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</si>
  <si>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</si>
  <si>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</si>
  <si>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</si>
  <si>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</si>
  <si>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</si>
  <si>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</si>
  <si>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</si>
  <si>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</si>
  <si>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</si>
  <si>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</si>
  <si>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</si>
  <si>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</si>
  <si>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</si>
  <si>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</si>
  <si>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</si>
  <si>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</si>
  <si>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</si>
  <si>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</si>
  <si>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</si>
  <si>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</si>
  <si>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</si>
  <si>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</si>
  <si>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</si>
  <si>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</si>
  <si>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</si>
  <si>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</si>
  <si>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</si>
  <si>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</si>
  <si>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</si>
  <si>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</si>
  <si>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</si>
  <si>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</si>
  <si>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</si>
  <si>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</si>
  <si>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</si>
  <si>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</si>
  <si>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</si>
  <si>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</si>
  <si>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</si>
  <si>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</si>
  <si>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</si>
  <si>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</si>
  <si>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</si>
  <si>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</si>
  <si>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</si>
  <si>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</si>
  <si>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</si>
  <si>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</si>
  <si>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</si>
  <si>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</si>
  <si>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</si>
  <si>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</si>
  <si>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</si>
  <si>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</si>
  <si>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</si>
  <si>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</si>
  <si>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</si>
  <si>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</si>
  <si>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</si>
  <si>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</si>
  <si>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</si>
  <si>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</si>
  <si>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</si>
  <si>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</si>
  <si>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</si>
  <si>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</si>
  <si>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</si>
  <si>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</si>
  <si>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</si>
  <si>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</si>
  <si>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</si>
  <si>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</si>
  <si>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</si>
  <si>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</si>
  <si>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</si>
  <si>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</si>
  <si>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</si>
  <si>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</si>
  <si>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</si>
  <si>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</si>
  <si>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</si>
  <si>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</si>
  <si>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</si>
  <si>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</si>
  <si>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</si>
  <si>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</si>
  <si>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</si>
  <si>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</si>
  <si>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</si>
  <si>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</si>
  <si>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</si>
  <si>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</si>
  <si>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</si>
  <si>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</si>
  <si>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</si>
  <si>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</si>
  <si>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</si>
  <si>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</si>
  <si>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</si>
  <si>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</si>
  <si>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</si>
  <si>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</si>
  <si>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</si>
  <si>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</si>
  <si>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</si>
  <si>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</si>
  <si>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</si>
  <si>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</si>
  <si>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</si>
  <si>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</si>
  <si>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</si>
  <si>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</si>
  <si>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</si>
  <si>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</si>
  <si>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</si>
  <si>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</si>
  <si>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</si>
  <si>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</si>
  <si>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</si>
  <si>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</si>
  <si>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</si>
  <si>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</si>
  <si>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</si>
  <si>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</si>
  <si>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</si>
  <si>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</si>
  <si>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</si>
  <si>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</si>
  <si>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</si>
  <si>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</si>
  <si>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</si>
  <si>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</si>
  <si>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</si>
  <si>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</si>
  <si>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</si>
  <si>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</si>
  <si>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</si>
  <si>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</si>
  <si>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</si>
  <si>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</si>
  <si>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</si>
  <si>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</si>
  <si>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</si>
  <si>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</si>
  <si>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</si>
  <si>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</si>
  <si>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</si>
  <si>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</si>
  <si>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</si>
  <si>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</si>
  <si>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</si>
  <si>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</si>
  <si>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</si>
  <si>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</si>
  <si>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</si>
  <si>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</si>
  <si>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</si>
  <si>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</si>
  <si>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</si>
  <si>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</si>
  <si>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</si>
  <si>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</si>
  <si>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</si>
  <si>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</si>
  <si>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</si>
  <si>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</si>
  <si>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</si>
  <si>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</si>
  <si>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</si>
  <si>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</si>
  <si>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</si>
  <si>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</si>
  <si>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</si>
  <si>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</si>
  <si>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</si>
  <si>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</si>
  <si>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</si>
  <si>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</si>
  <si>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</si>
  <si>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</si>
  <si>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</si>
  <si>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</si>
  <si>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</si>
  <si>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</si>
  <si>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</si>
  <si>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</si>
  <si>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</si>
  <si>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</si>
  <si>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</si>
  <si>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</si>
  <si>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</si>
  <si>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</si>
  <si>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</si>
  <si>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</si>
  <si>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</si>
  <si>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</si>
  <si>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</si>
  <si>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</si>
  <si>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</si>
  <si>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</si>
  <si>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</si>
  <si>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</si>
  <si>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</si>
  <si>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</si>
  <si>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</si>
  <si>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</si>
  <si>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</si>
  <si>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</si>
  <si>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</si>
  <si>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</si>
  <si>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</si>
  <si>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</si>
  <si>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</si>
  <si>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</si>
  <si>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</si>
  <si>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</si>
  <si>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</si>
  <si>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</si>
  <si>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</si>
  <si>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</si>
  <si>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</si>
  <si>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</si>
  <si>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</si>
  <si>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</si>
  <si>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</si>
  <si>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</si>
  <si>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</si>
  <si>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</si>
  <si>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</si>
  <si>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</si>
  <si>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</si>
  <si>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</si>
  <si>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</si>
  <si>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</si>
  <si>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</si>
  <si>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</si>
  <si>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</si>
  <si>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</si>
  <si>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</si>
  <si>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</si>
  <si>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</si>
  <si>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</si>
  <si>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</si>
  <si>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</si>
  <si>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</si>
  <si>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</si>
  <si>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</si>
  <si>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</si>
  <si>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</si>
  <si>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</si>
  <si>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</si>
  <si>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</si>
  <si>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</si>
  <si>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</si>
  <si>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</si>
  <si>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</si>
  <si>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</si>
  <si>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</si>
  <si>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</si>
  <si>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</si>
  <si>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</si>
  <si>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</si>
  <si>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</si>
  <si>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</si>
  <si>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</si>
  <si>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</si>
  <si>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</si>
  <si>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</si>
  <si>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</si>
  <si>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</si>
  <si>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</si>
  <si>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</si>
  <si>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</si>
  <si>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</si>
  <si>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</si>
  <si>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</si>
  <si>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</si>
  <si>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</si>
  <si>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</si>
  <si>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</si>
  <si>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</si>
  <si>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</si>
  <si>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</si>
  <si>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</si>
  <si>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</si>
  <si>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</si>
  <si>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</si>
  <si>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</si>
  <si>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</si>
  <si>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</si>
  <si>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</si>
  <si>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</si>
  <si>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</si>
  <si>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</si>
  <si>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</si>
  <si>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</si>
  <si>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</si>
  <si>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</si>
  <si>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</si>
  <si>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</si>
  <si>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</si>
  <si>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</si>
  <si>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</si>
  <si>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</si>
  <si>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</si>
  <si>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</si>
  <si>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</si>
  <si>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</si>
  <si>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</si>
  <si>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</si>
  <si>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</si>
  <si>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</si>
  <si>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</si>
  <si>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</si>
  <si>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</si>
  <si>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</si>
  <si>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</si>
  <si>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</si>
  <si>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</si>
  <si>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</si>
  <si>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</si>
  <si>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</si>
  <si>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</si>
  <si>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</si>
  <si>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</si>
  <si>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</si>
  <si>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</si>
  <si>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</si>
  <si>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</si>
  <si>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</si>
  <si>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</si>
  <si>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</si>
  <si>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</si>
  <si>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</si>
  <si>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</si>
  <si>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</si>
  <si>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</si>
  <si>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</si>
  <si>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</si>
  <si>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</si>
  <si>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</si>
  <si>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</si>
  <si>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</si>
  <si>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</si>
  <si>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</si>
  <si>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</si>
  <si>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</si>
  <si>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</si>
  <si>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</si>
  <si>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</si>
  <si>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</si>
  <si>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</si>
  <si>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</si>
  <si>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</si>
  <si>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</si>
  <si>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</si>
  <si>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</si>
  <si>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</si>
  <si>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</si>
  <si>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</si>
  <si>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</si>
  <si>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</si>
  <si>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</si>
  <si>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</si>
  <si>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</si>
  <si>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</si>
  <si>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</si>
  <si>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</si>
  <si>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</si>
  <si>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</si>
  <si>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</si>
  <si>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</si>
  <si>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</si>
  <si>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</si>
  <si>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</si>
  <si>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</si>
  <si>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</si>
  <si>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</si>
  <si>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</si>
  <si>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</si>
  <si>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</si>
  <si>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</si>
  <si>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</si>
  <si>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</si>
  <si>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</si>
  <si>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</si>
  <si>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</si>
  <si>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</si>
  <si>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</si>
  <si>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</si>
  <si>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</si>
  <si>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</si>
  <si>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</si>
  <si>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</si>
  <si>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</si>
  <si>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</si>
  <si>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</si>
  <si>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</si>
  <si>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</si>
  <si>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</si>
  <si>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</si>
  <si>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</si>
  <si>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</si>
  <si>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</si>
  <si>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</si>
  <si>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</si>
  <si>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</si>
  <si>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</si>
  <si>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</si>
  <si>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</si>
  <si>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</si>
  <si>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</si>
  <si>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</si>
  <si>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</si>
  <si>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</si>
  <si>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</si>
  <si>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</si>
  <si>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</si>
  <si>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</si>
  <si>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</si>
  <si>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</si>
  <si>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</si>
  <si>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</si>
  <si>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</si>
  <si>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</si>
  <si>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</si>
  <si>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</si>
  <si>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</si>
  <si>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</si>
  <si>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</si>
  <si>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</si>
  <si>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</si>
  <si>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</si>
  <si>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</si>
  <si>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</si>
  <si>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</si>
  <si>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</si>
  <si>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</si>
  <si>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</si>
  <si>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</si>
  <si>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</si>
  <si>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</si>
  <si>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</si>
  <si>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</si>
  <si>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</si>
  <si>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</si>
  <si>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</si>
  <si>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</si>
  <si>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</si>
  <si>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</si>
  <si>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</si>
  <si>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</si>
  <si>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</si>
  <si>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</si>
  <si>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</si>
  <si>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</si>
  <si>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</si>
  <si>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</si>
  <si>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</si>
  <si>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</si>
  <si>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</si>
  <si>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</si>
  <si>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</si>
  <si>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</si>
  <si>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</si>
  <si>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</si>
  <si>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</si>
  <si>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</si>
  <si>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</si>
  <si>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</si>
  <si>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</si>
  <si>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</si>
  <si>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</si>
  <si>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</si>
  <si>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</si>
  <si>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</si>
  <si>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</si>
  <si>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</si>
  <si>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</si>
  <si>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</si>
  <si>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</si>
  <si>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</si>
  <si>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</si>
  <si>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</si>
  <si>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</si>
  <si>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</si>
  <si>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</si>
  <si>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</si>
  <si>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</si>
  <si>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</si>
  <si>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</si>
  <si>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</si>
  <si>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</si>
  <si>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</si>
  <si>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</si>
  <si>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</si>
  <si>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</si>
  <si>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</si>
  <si>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</si>
  <si>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</si>
  <si>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</si>
  <si>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</si>
  <si>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</si>
  <si>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</si>
  <si>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</si>
  <si>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</si>
  <si>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</si>
  <si>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</si>
  <si>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</si>
  <si>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</si>
  <si>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</si>
  <si>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</si>
  <si>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</si>
  <si>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</si>
  <si>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</si>
  <si>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</si>
  <si>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</si>
  <si>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</si>
  <si>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</si>
  <si>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</si>
  <si>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</si>
  <si>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</si>
  <si>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</si>
  <si>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</si>
  <si>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</si>
  <si>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</si>
  <si>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</si>
  <si>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</si>
  <si>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</si>
  <si>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</si>
  <si>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</si>
  <si>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</si>
  <si>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</si>
  <si>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</si>
  <si>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</si>
  <si>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</si>
  <si>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</si>
  <si>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</si>
  <si>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</si>
  <si>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</si>
  <si>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</si>
  <si>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</si>
  <si>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</si>
  <si>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</si>
  <si>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</si>
  <si>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</si>
  <si>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</si>
  <si>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</si>
  <si>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</si>
  <si>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</si>
  <si>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</si>
  <si>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</si>
  <si>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</si>
  <si>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</si>
  <si>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</si>
  <si>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</si>
  <si>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</si>
  <si>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</si>
  <si>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</si>
  <si>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</si>
  <si>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</si>
  <si>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</si>
  <si>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</si>
  <si>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</si>
  <si>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</si>
  <si>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</si>
  <si>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</si>
  <si>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</si>
  <si>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</si>
  <si>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</si>
  <si>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</si>
  <si>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</si>
  <si>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</si>
  <si>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</si>
  <si>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</si>
  <si>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</si>
  <si>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</si>
  <si>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</si>
  <si>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</si>
  <si>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</si>
  <si>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</si>
  <si>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</si>
  <si>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</si>
  <si>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</si>
  <si>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</si>
  <si>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</si>
  <si>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</si>
  <si>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</si>
  <si>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</si>
  <si>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</si>
  <si>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</si>
  <si>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</si>
  <si>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</si>
  <si>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</si>
  <si>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</si>
  <si>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</si>
  <si>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</si>
  <si>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</si>
  <si>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</si>
  <si>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</si>
  <si>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</si>
  <si>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</si>
  <si>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</si>
  <si>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</si>
  <si>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</si>
  <si>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</si>
  <si>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</si>
  <si>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</si>
  <si>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</si>
  <si>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</si>
  <si>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</si>
  <si>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</si>
  <si>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</si>
  <si>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</si>
  <si>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</si>
  <si>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</si>
  <si>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</si>
  <si>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</si>
  <si>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</si>
  <si>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</si>
  <si>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</si>
  <si>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</si>
  <si>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</si>
  <si>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</si>
  <si>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</si>
  <si>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</si>
  <si>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</si>
  <si>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</si>
  <si>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</si>
  <si>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</si>
  <si>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</si>
  <si>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</si>
  <si>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</si>
  <si>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</si>
  <si>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</si>
  <si>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</si>
  <si>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</si>
  <si>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</si>
  <si>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</si>
  <si>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</si>
  <si>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</si>
  <si>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</si>
  <si>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</si>
  <si>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</si>
  <si>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</si>
  <si>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</si>
  <si>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</si>
  <si>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</si>
  <si>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</si>
  <si>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</si>
  <si>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</si>
  <si>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</si>
  <si>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</si>
  <si>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</si>
  <si>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</si>
  <si>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</si>
  <si>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</si>
  <si>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</si>
  <si>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</si>
  <si>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</si>
  <si>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</si>
  <si>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</si>
  <si>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</si>
  <si>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</si>
  <si>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</si>
  <si>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</si>
  <si>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</si>
  <si>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</si>
  <si>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</si>
  <si>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</si>
  <si>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</si>
  <si>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</si>
  <si>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</si>
  <si>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</si>
  <si>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</si>
  <si>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</si>
  <si>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</si>
  <si>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</si>
  <si>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</si>
  <si>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</si>
  <si>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</si>
  <si>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</si>
  <si>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</si>
  <si>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</si>
  <si>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</si>
  <si>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</si>
  <si>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</si>
  <si>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</si>
  <si>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</si>
  <si>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</si>
  <si>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</si>
  <si>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</si>
  <si>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</si>
  <si>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</si>
  <si>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</si>
  <si>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</si>
  <si>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</si>
  <si>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</si>
  <si>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</si>
  <si>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</si>
  <si>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</si>
  <si>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</si>
  <si>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</si>
  <si>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</si>
  <si>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</si>
  <si>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</si>
  <si>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</si>
  <si>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</si>
  <si>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</si>
  <si>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</si>
  <si>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</si>
  <si>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</si>
  <si>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</si>
  <si>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</si>
  <si>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</si>
  <si>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</si>
  <si>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</si>
  <si>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</si>
  <si>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</si>
  <si>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</si>
  <si>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</si>
  <si>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</si>
  <si>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</si>
  <si>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</si>
  <si>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</si>
  <si>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</si>
  <si>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</si>
  <si>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</si>
  <si>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</si>
  <si>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</si>
  <si>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</si>
  <si>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</si>
  <si>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</si>
  <si>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</si>
  <si>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</si>
  <si>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</si>
  <si>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</si>
  <si>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</si>
  <si>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</si>
  <si>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</si>
  <si>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</si>
  <si>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</si>
  <si>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</si>
  <si>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</si>
  <si>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</si>
  <si>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</si>
  <si>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</si>
  <si>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</si>
  <si>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</si>
  <si>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</si>
  <si>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</si>
  <si>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</si>
  <si>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</si>
  <si>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</si>
  <si>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</si>
  <si>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</si>
  <si>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</si>
  <si>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</si>
  <si>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</si>
  <si>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</si>
  <si>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</si>
  <si>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</si>
  <si>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</si>
  <si>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</si>
  <si>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</si>
  <si>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</si>
  <si>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</si>
  <si>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</si>
  <si>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</si>
  <si>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</si>
  <si>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</si>
  <si>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</si>
  <si>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</si>
  <si>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</si>
  <si>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</si>
  <si>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</si>
  <si>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</si>
  <si>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</si>
  <si>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</si>
  <si>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</si>
  <si>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</si>
  <si>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</si>
  <si>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</si>
  <si>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</si>
  <si>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</si>
  <si>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</si>
  <si>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</si>
  <si>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</si>
  <si>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</si>
  <si>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</si>
  <si>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</si>
  <si>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</si>
  <si>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</si>
  <si>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</si>
  <si>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</si>
  <si>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</si>
  <si>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</si>
  <si>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</si>
  <si>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</si>
  <si>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</si>
  <si>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</si>
  <si>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</si>
  <si>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</si>
  <si>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</si>
  <si>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</si>
  <si>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</si>
  <si>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</si>
  <si>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</si>
  <si>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</si>
  <si>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</si>
  <si>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</si>
  <si>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</si>
  <si>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</si>
  <si>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</si>
  <si>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</si>
  <si>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</si>
  <si>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</si>
  <si>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</si>
  <si>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</si>
  <si>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</si>
  <si>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</si>
  <si>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</si>
  <si>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</si>
  <si>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</si>
  <si>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</si>
  <si>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</si>
  <si>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</si>
  <si>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</si>
  <si>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</si>
  <si>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</si>
  <si>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</si>
  <si>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</si>
  <si>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</si>
  <si>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</si>
  <si>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</si>
  <si>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</si>
  <si>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</si>
  <si>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</si>
  <si>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</si>
  <si>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</si>
  <si>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</si>
  <si>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</si>
  <si>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</si>
  <si>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</si>
  <si>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</si>
  <si>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</si>
  <si>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</si>
  <si>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</si>
  <si>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</si>
  <si>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</si>
  <si>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</si>
  <si>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</si>
  <si>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</si>
  <si>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</si>
  <si>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</si>
  <si>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</si>
  <si>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</si>
  <si>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</si>
  <si>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</si>
  <si>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</si>
  <si>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</si>
  <si>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</si>
  <si>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</si>
  <si>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</si>
  <si>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</si>
  <si>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</si>
  <si>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</si>
  <si>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</si>
  <si>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</si>
  <si>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</si>
  <si>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</si>
  <si>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</si>
  <si>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</si>
  <si>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</si>
  <si>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</si>
  <si>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</si>
  <si>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</si>
  <si>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</si>
  <si>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</si>
  <si>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</si>
  <si>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</si>
  <si>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</si>
  <si>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</si>
  <si>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</si>
  <si>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</si>
  <si>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</si>
  <si>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</si>
  <si>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</si>
  <si>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</si>
  <si>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</si>
  <si>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</si>
  <si>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</si>
  <si>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</si>
  <si>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</si>
  <si>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</si>
  <si>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</si>
  <si>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</si>
  <si>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</si>
  <si>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</si>
  <si>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</si>
  <si>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</si>
  <si>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</si>
  <si>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</si>
  <si>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</si>
  <si>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</si>
  <si>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</si>
  <si>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</si>
  <si>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</si>
  <si>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</si>
  <si>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</si>
  <si>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</si>
  <si>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</si>
  <si>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</si>
  <si>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</si>
  <si>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</si>
  <si>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</si>
  <si>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</si>
  <si>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</si>
  <si>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</si>
  <si>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</si>
  <si>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</si>
  <si>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</si>
  <si>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</si>
  <si>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</si>
  <si>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</si>
  <si>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</si>
  <si>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</si>
  <si>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</si>
  <si>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</si>
  <si>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</si>
  <si>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</si>
  <si>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</si>
  <si>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</si>
  <si>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</si>
  <si>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</si>
  <si>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</si>
  <si>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</si>
  <si>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</si>
  <si>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</si>
  <si>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</si>
  <si>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</si>
  <si>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</si>
  <si>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</si>
  <si>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</si>
  <si>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</si>
  <si>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</si>
  <si>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</si>
  <si>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</si>
  <si>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</si>
  <si>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</si>
  <si>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</si>
  <si>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</si>
  <si>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</si>
  <si>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</si>
  <si>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</si>
  <si>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</si>
  <si>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</si>
  <si>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</si>
  <si>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</si>
  <si>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</si>
  <si>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</si>
  <si>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</si>
  <si>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</si>
  <si>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</si>
  <si>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</si>
  <si>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</si>
  <si>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</si>
  <si>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</si>
  <si>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</si>
  <si>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</si>
  <si>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</si>
  <si>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</si>
  <si>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</si>
  <si>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</si>
  <si>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</si>
  <si>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</si>
  <si>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</si>
  <si>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</si>
  <si>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</si>
  <si>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</si>
  <si>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</si>
  <si>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</si>
  <si>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</si>
  <si>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</si>
  <si>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</si>
  <si>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</si>
  <si>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</si>
  <si>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</si>
  <si>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</si>
  <si>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</si>
  <si>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</si>
  <si>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</si>
  <si>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</si>
  <si>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</si>
  <si>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</si>
  <si>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</si>
  <si>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</si>
  <si>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</si>
  <si>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</si>
  <si>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</si>
  <si>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</si>
  <si>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</si>
  <si>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</si>
  <si>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</si>
  <si>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</si>
  <si>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</si>
  <si>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</si>
  <si>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</si>
  <si>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</si>
  <si>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</si>
  <si>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</si>
  <si>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</si>
  <si>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</si>
  <si>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</si>
  <si>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</si>
  <si>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</si>
  <si>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</si>
  <si>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</si>
  <si>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</si>
  <si>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</si>
  <si>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</si>
  <si>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</si>
  <si>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</si>
  <si>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</si>
  <si>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</si>
  <si>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</si>
  <si>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</si>
  <si>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</si>
  <si>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</si>
  <si>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</si>
  <si>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</si>
  <si>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</si>
  <si>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</si>
  <si>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</si>
  <si>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</si>
  <si>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</si>
  <si>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</si>
  <si>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</si>
  <si>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</si>
  <si>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</si>
  <si>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</si>
  <si>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</si>
  <si>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</si>
  <si>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</si>
  <si>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</si>
  <si>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</si>
  <si>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</si>
  <si>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</si>
  <si>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</si>
  <si>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</si>
  <si>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</si>
  <si>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</si>
  <si>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</si>
  <si>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</si>
  <si>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</si>
  <si>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</si>
  <si>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</si>
  <si>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</si>
  <si>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</si>
  <si>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</si>
  <si>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</si>
  <si>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</si>
  <si>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</si>
  <si>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</si>
  <si>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</si>
  <si>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</si>
  <si>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</si>
  <si>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</si>
  <si>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</si>
  <si>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</si>
  <si>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</si>
  <si>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</si>
  <si>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</si>
  <si>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</si>
  <si>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</si>
  <si>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</si>
  <si>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</si>
  <si>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</si>
  <si>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</si>
  <si>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</si>
  <si>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</si>
  <si>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</si>
  <si>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</si>
  <si>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</si>
  <si>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</si>
  <si>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</si>
  <si>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</si>
  <si>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</si>
  <si>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</si>
  <si>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</si>
  <si>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</si>
  <si>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</si>
  <si>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</si>
  <si>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</si>
  <si>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</si>
  <si>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</si>
  <si>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</si>
  <si>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</si>
  <si>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</si>
  <si>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</si>
  <si>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</si>
  <si>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</si>
  <si>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</si>
  <si>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</si>
  <si>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</si>
  <si>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</si>
  <si>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</si>
  <si>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</si>
  <si>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</si>
  <si>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</si>
  <si>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</si>
  <si>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</si>
  <si>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</si>
  <si>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</si>
  <si>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</si>
  <si>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</si>
  <si>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</si>
  <si>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</si>
  <si>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</si>
  <si>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</si>
  <si>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</si>
  <si>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</si>
  <si>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</si>
  <si>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</si>
  <si>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</si>
  <si>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</si>
  <si>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</si>
  <si>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</si>
  <si>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</si>
  <si>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</si>
  <si>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</si>
  <si>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</si>
  <si>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</si>
  <si>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</si>
  <si>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</si>
  <si>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</si>
  <si>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</si>
  <si>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</si>
  <si>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</si>
  <si>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</si>
  <si>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</si>
  <si>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</si>
  <si>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</si>
  <si>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</si>
  <si>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</si>
  <si>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</si>
  <si>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</si>
  <si>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</si>
  <si>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</si>
  <si>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</si>
  <si>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</si>
  <si>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</si>
  <si>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</si>
  <si>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</si>
  <si>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</si>
  <si>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</si>
  <si>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</si>
  <si>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</si>
  <si>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</si>
  <si>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</si>
  <si>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</si>
  <si>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</si>
  <si>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</si>
  <si>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</si>
  <si>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</si>
  <si>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</si>
  <si>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</si>
  <si>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</si>
  <si>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</si>
  <si>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</si>
  <si>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</si>
  <si>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</si>
  <si>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</si>
  <si>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</si>
  <si>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</si>
  <si>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</si>
  <si>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</si>
  <si>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</si>
  <si>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</si>
  <si>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</si>
  <si>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</si>
  <si>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</si>
  <si>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</si>
  <si>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</si>
  <si>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</si>
  <si>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</si>
  <si>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</si>
  <si>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</si>
  <si>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</si>
  <si>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</si>
  <si>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</si>
  <si>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</si>
  <si>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</si>
  <si>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</si>
  <si>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</si>
  <si>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</si>
  <si>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</si>
  <si>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</si>
  <si>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</si>
  <si>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</si>
  <si>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</si>
  <si>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</si>
  <si>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</si>
  <si>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</si>
  <si>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</si>
  <si>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</si>
  <si>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</si>
  <si>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</si>
  <si>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</si>
  <si>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</si>
  <si>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</si>
  <si>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</si>
  <si>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</si>
  <si>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</si>
  <si>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</si>
  <si>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</si>
  <si>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</si>
  <si>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</si>
  <si>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</si>
  <si>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</si>
  <si>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</si>
  <si>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</si>
  <si>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</si>
  <si>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</si>
  <si>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</si>
  <si>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</si>
  <si>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</si>
  <si>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</si>
  <si>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</si>
  <si>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</si>
  <si>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</si>
  <si>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</si>
  <si>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</si>
  <si>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</si>
  <si>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</si>
  <si>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</si>
  <si>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</si>
  <si>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</si>
  <si>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</si>
  <si>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</si>
  <si>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</si>
  <si>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</si>
  <si>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</si>
  <si>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</si>
  <si>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</si>
  <si>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</si>
  <si>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</si>
  <si>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</si>
  <si>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</si>
  <si>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</si>
  <si>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</si>
  <si>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</si>
  <si>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</si>
  <si>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</si>
  <si>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</si>
  <si>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</si>
  <si>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</si>
  <si>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</si>
  <si>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</si>
  <si>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</si>
  <si>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</si>
  <si>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</si>
  <si>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</si>
  <si>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</si>
  <si>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</si>
  <si>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</si>
  <si>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</si>
  <si>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</si>
  <si>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</si>
  <si>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</si>
  <si>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</si>
  <si>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</si>
  <si>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</si>
  <si>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</si>
  <si>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</si>
  <si>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</si>
  <si>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</si>
  <si>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</si>
  <si>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</si>
  <si>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</si>
  <si>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</si>
  <si>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</si>
  <si>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</si>
  <si>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</si>
  <si>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</si>
  <si>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</si>
  <si>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</si>
  <si>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</si>
  <si>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</si>
  <si>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</si>
  <si>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</si>
  <si>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</si>
  <si>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</si>
  <si>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</si>
  <si>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</si>
  <si>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</si>
  <si>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</si>
  <si>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</si>
  <si>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</si>
  <si>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</si>
  <si>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</si>
  <si>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</si>
  <si>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</si>
  <si>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</si>
  <si>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</si>
  <si>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</si>
  <si>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</si>
  <si>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</si>
  <si>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</si>
  <si>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</si>
  <si>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</si>
  <si>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</si>
  <si>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</si>
  <si>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</si>
  <si>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</si>
  <si>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</si>
  <si>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</si>
  <si>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</si>
  <si>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</si>
  <si>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</si>
  <si>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</si>
  <si>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</si>
  <si>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</si>
  <si>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</si>
  <si>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</si>
  <si>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</si>
  <si>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</si>
  <si>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</si>
  <si>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</si>
  <si>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</si>
  <si>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</si>
  <si>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</si>
  <si>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</si>
  <si>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</si>
  <si>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</si>
  <si>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</si>
  <si>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</si>
  <si>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</si>
  <si>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</si>
  <si>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</si>
  <si>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</si>
  <si>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</si>
  <si>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</si>
  <si>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</si>
  <si>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</si>
  <si>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</si>
  <si>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</si>
  <si>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</si>
  <si>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</si>
  <si>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</si>
  <si>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</si>
  <si>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</si>
  <si>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</si>
  <si>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</si>
  <si>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</si>
  <si>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</si>
  <si>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</si>
  <si>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</si>
  <si>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</si>
  <si>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</si>
  <si>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</si>
  <si>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</si>
  <si>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</si>
  <si>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</si>
  <si>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</si>
  <si>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</si>
  <si>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</si>
  <si>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</si>
  <si>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</si>
  <si>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</si>
  <si>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</si>
  <si>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</si>
  <si>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</si>
  <si>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</si>
  <si>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</si>
  <si>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</si>
  <si>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</si>
  <si>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</si>
  <si>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</si>
  <si>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</si>
  <si>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</si>
  <si>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</si>
  <si>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</si>
  <si>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</si>
  <si>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</si>
  <si>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</si>
  <si>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</si>
  <si>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</si>
  <si>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</si>
  <si>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</si>
  <si>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</si>
  <si>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</si>
  <si>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</si>
  <si>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</si>
  <si>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</si>
  <si>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</si>
  <si>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</si>
  <si>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</si>
  <si>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</si>
  <si>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</si>
  <si>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</si>
  <si>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</si>
  <si>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</si>
  <si>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</si>
  <si>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</si>
  <si>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</si>
  <si>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</si>
  <si>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</si>
  <si>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</si>
  <si>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</si>
  <si>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</si>
  <si>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</si>
  <si>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</si>
  <si>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</si>
  <si>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</si>
  <si>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</si>
  <si>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</si>
  <si>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</si>
  <si>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</si>
  <si>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</si>
  <si>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</si>
  <si>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</si>
  <si>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</si>
  <si>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</si>
  <si>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</si>
  <si>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</si>
  <si>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</si>
  <si>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</si>
  <si>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</si>
  <si>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</si>
  <si>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</si>
  <si>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</si>
  <si>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</si>
  <si>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</si>
  <si>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</si>
  <si>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</si>
  <si>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</si>
  <si>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</si>
  <si>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</si>
  <si>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</si>
  <si>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</si>
  <si>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</si>
  <si>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</si>
  <si>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</si>
  <si>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</si>
  <si>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</si>
  <si>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</si>
  <si>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</si>
  <si>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</si>
  <si>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</si>
  <si>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</si>
  <si>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</si>
  <si>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</si>
  <si>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</si>
  <si>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</si>
  <si>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</si>
  <si>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</si>
  <si>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</si>
  <si>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</si>
  <si>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</si>
  <si>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</si>
  <si>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</si>
  <si>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</si>
  <si>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</si>
  <si>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</si>
  <si>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</si>
  <si>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</si>
  <si>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</si>
  <si>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</si>
  <si>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</si>
  <si>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</si>
  <si>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</si>
  <si>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</si>
  <si>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</si>
  <si>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</si>
  <si>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</si>
  <si>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</si>
  <si>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</si>
  <si>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</si>
  <si>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</si>
  <si>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</si>
  <si>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</si>
  <si>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</si>
  <si>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</si>
  <si>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</si>
  <si>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</si>
  <si>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</si>
  <si>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</si>
  <si>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</si>
  <si>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</si>
  <si>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</si>
  <si>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</si>
  <si>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</si>
  <si>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</si>
  <si>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</si>
  <si>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</si>
  <si>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</si>
  <si>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</si>
  <si>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</si>
  <si>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</si>
  <si>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</si>
  <si>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</si>
  <si>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</si>
  <si>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</si>
  <si>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</si>
  <si>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</si>
  <si>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</si>
  <si>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</si>
  <si>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</si>
  <si>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</si>
  <si>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</si>
  <si>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</si>
  <si>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</si>
  <si>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</si>
  <si>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</si>
  <si>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</si>
  <si>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</si>
  <si>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</si>
  <si>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</si>
  <si>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</si>
  <si>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</si>
  <si>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</si>
  <si>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</si>
  <si>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</si>
  <si>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</si>
  <si>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</si>
  <si>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</si>
  <si>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</si>
  <si>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</si>
  <si>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</si>
  <si>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</si>
  <si>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</si>
  <si>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</si>
  <si>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</si>
  <si>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</si>
  <si>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</si>
  <si>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</si>
  <si>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</si>
  <si>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</si>
  <si>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</si>
  <si>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</si>
  <si>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</si>
  <si>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</si>
  <si>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</si>
  <si>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</si>
  <si>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</si>
  <si>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</si>
  <si>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</si>
  <si>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</si>
  <si>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</si>
  <si>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</si>
  <si>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</si>
  <si>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</si>
  <si>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</si>
  <si>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</si>
  <si>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</si>
  <si>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</si>
  <si>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</si>
  <si>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</si>
  <si>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</si>
  <si>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</si>
  <si>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</si>
  <si>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</si>
  <si>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</si>
  <si>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</si>
  <si>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</si>
  <si>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</si>
  <si>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</si>
  <si>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</si>
  <si>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</si>
  <si>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</si>
  <si>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</si>
  <si>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</si>
  <si>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</si>
  <si>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</si>
  <si>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</si>
  <si>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</si>
  <si>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</si>
  <si>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</si>
  <si>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</si>
  <si>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</si>
  <si>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</si>
  <si>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</si>
  <si>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</si>
  <si>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</si>
  <si>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</si>
  <si>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</si>
  <si>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</si>
  <si>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</si>
  <si>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</si>
  <si>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</si>
  <si>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</si>
  <si>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</si>
  <si>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</si>
  <si>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</si>
  <si>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</si>
  <si>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</si>
  <si>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</si>
  <si>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</si>
  <si>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</si>
  <si>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</si>
  <si>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</si>
  <si>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</si>
  <si>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</si>
  <si>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</si>
  <si>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</si>
  <si>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</si>
  <si>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</si>
  <si>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</si>
  <si>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</si>
  <si>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</si>
  <si>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</si>
  <si>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</si>
  <si>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</si>
  <si>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</si>
  <si>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</si>
  <si>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</si>
  <si>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</si>
  <si>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</si>
  <si>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</si>
  <si>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</si>
  <si>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</si>
  <si>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</si>
  <si>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</si>
  <si>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</si>
  <si>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</si>
  <si>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</si>
  <si>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</si>
  <si>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</si>
  <si>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</si>
  <si>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</si>
  <si>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</si>
  <si>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</si>
  <si>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</si>
  <si>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</si>
  <si>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</si>
  <si>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</si>
  <si>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</si>
  <si>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</si>
  <si>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</si>
  <si>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</si>
  <si>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</si>
  <si>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</si>
  <si>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</si>
  <si>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</si>
  <si>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</si>
  <si>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</si>
  <si>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</si>
  <si>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</si>
  <si>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</si>
  <si>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</si>
  <si>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</si>
  <si>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</si>
  <si>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</si>
  <si>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</si>
  <si>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</si>
  <si>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</si>
  <si>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</si>
  <si>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</si>
  <si>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</si>
  <si>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</si>
  <si>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</si>
  <si>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</si>
  <si>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</si>
  <si>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</si>
  <si>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</si>
  <si>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</si>
  <si>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</si>
  <si>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</si>
  <si>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</si>
  <si>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</si>
  <si>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</si>
  <si>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</si>
  <si>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</si>
  <si>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</si>
  <si>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</si>
  <si>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</si>
  <si>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</si>
  <si>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</si>
  <si>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</si>
  <si>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</si>
  <si>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</si>
  <si>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</si>
  <si>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</si>
  <si>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</si>
  <si>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</si>
  <si>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</si>
  <si>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</si>
  <si>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</si>
  <si>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</si>
  <si>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</si>
  <si>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</si>
  <si>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</si>
  <si>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</si>
  <si>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</si>
  <si>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</si>
  <si>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</si>
  <si>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</si>
  <si>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</si>
  <si>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</si>
  <si>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</si>
  <si>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</si>
  <si>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</si>
  <si>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</si>
  <si>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</si>
  <si>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</si>
  <si>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</si>
  <si>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</si>
  <si>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</si>
  <si>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</si>
  <si>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</si>
  <si>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</si>
  <si>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</si>
  <si>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</si>
  <si>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</si>
  <si>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</si>
  <si>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</si>
  <si>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</si>
  <si>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</si>
  <si>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</si>
  <si>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</si>
  <si>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</si>
  <si>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</si>
  <si>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</si>
  <si>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</si>
  <si>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</si>
  <si>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</si>
  <si>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</si>
  <si>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</si>
  <si>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</si>
  <si>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</si>
  <si>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</si>
  <si>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</si>
  <si>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</si>
  <si>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</si>
  <si>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</si>
  <si>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</si>
  <si>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</si>
  <si>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</si>
  <si>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</si>
  <si>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</si>
  <si>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</si>
  <si>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</si>
  <si>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</si>
  <si>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</si>
  <si>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</si>
  <si>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</si>
  <si>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</si>
  <si>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</si>
  <si>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</si>
  <si>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</si>
  <si>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</si>
  <si>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</si>
  <si>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</si>
  <si>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</si>
  <si>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</si>
  <si>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</si>
  <si>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</si>
  <si>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</si>
  <si>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</si>
  <si>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</si>
  <si>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</si>
  <si>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</si>
  <si>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</si>
  <si>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</si>
  <si>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</si>
  <si>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</si>
  <si>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</si>
  <si>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</si>
  <si>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</si>
  <si>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</si>
  <si>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</si>
  <si>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</si>
  <si>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</si>
  <si>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</si>
  <si>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</si>
  <si>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</si>
  <si>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</si>
  <si>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</si>
  <si>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</si>
  <si>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</si>
  <si>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</si>
  <si>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</si>
  <si>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</si>
  <si>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</si>
  <si>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</si>
  <si>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</si>
  <si>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</si>
  <si>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</si>
  <si>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</si>
  <si>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</si>
  <si>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</si>
  <si>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</si>
  <si>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</si>
  <si>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</si>
  <si>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</si>
  <si>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</si>
  <si>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</si>
  <si>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</si>
  <si>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</si>
  <si>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</si>
  <si>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</si>
  <si>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</si>
  <si>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</si>
  <si>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</si>
  <si>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</si>
  <si>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</si>
  <si>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</si>
  <si>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</si>
  <si>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</si>
  <si>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</si>
  <si>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</si>
  <si>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</si>
  <si>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</si>
  <si>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</si>
  <si>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</si>
  <si>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</si>
  <si>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</si>
  <si>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</si>
  <si>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</si>
  <si>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</si>
  <si>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</si>
  <si>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</si>
  <si>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</si>
  <si>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</si>
  <si>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</si>
  <si>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</si>
  <si>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</si>
  <si>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</si>
  <si>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</si>
  <si>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</si>
  <si>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</si>
  <si>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</si>
  <si>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</si>
  <si>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</si>
  <si>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</si>
  <si>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</si>
  <si>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</si>
  <si>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</si>
  <si>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</si>
  <si>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</si>
  <si>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</si>
  <si>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</si>
  <si>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</si>
  <si>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</si>
  <si>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</si>
  <si>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</si>
  <si>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</si>
  <si>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</si>
  <si>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</si>
  <si>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</si>
  <si>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</si>
  <si>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</si>
  <si>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</si>
  <si>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</si>
  <si>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</si>
  <si>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</si>
  <si>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</si>
  <si>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</si>
  <si>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</si>
  <si>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</si>
  <si>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</si>
  <si>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</si>
  <si>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</si>
  <si>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</si>
  <si>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</si>
  <si>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</si>
  <si>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</si>
  <si>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</si>
  <si>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</si>
  <si>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</si>
  <si>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</si>
  <si>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</si>
  <si>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</si>
  <si>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</si>
  <si>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</si>
  <si>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</si>
  <si>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</si>
  <si>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</si>
  <si>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</si>
  <si>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</si>
  <si>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</si>
  <si>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</si>
  <si>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</si>
  <si>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</si>
  <si>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</si>
  <si>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</si>
  <si>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</si>
  <si>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</si>
  <si>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</si>
  <si>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</si>
  <si>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</si>
  <si>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</si>
  <si>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</si>
  <si>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</si>
  <si>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</si>
  <si>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</si>
  <si>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</si>
  <si>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</si>
  <si>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</si>
  <si>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</si>
  <si>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</si>
  <si>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</si>
  <si>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</si>
  <si>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</si>
  <si>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</si>
  <si>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</si>
  <si>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</si>
  <si>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</si>
  <si>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</si>
  <si>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</si>
  <si>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</si>
  <si>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</si>
  <si>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</si>
  <si>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</si>
  <si>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</si>
  <si>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</si>
  <si>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</si>
  <si>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</si>
  <si>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</si>
  <si>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</si>
  <si>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</si>
  <si>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</si>
  <si>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</si>
  <si>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</si>
  <si>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</si>
  <si>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</si>
  <si>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</si>
  <si>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</si>
  <si>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</si>
  <si>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</si>
  <si>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</si>
  <si>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</si>
  <si>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</si>
  <si>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</si>
  <si>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</si>
  <si>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</si>
  <si>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</si>
  <si>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</si>
  <si>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</si>
  <si>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</si>
  <si>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</si>
  <si>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</si>
  <si>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</si>
  <si>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</si>
  <si>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</si>
  <si>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</si>
  <si>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</si>
  <si>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</si>
  <si>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</si>
  <si>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</si>
  <si>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</si>
  <si>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</si>
  <si>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</si>
  <si>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</si>
  <si>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</si>
  <si>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</si>
  <si>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</si>
  <si>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</si>
  <si>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</si>
  <si>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</si>
  <si>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</si>
  <si>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</si>
  <si>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</si>
  <si>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</si>
  <si>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</si>
  <si>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</si>
  <si>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</si>
  <si>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</si>
  <si>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</si>
  <si>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</si>
  <si>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</si>
  <si>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</si>
  <si>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</si>
  <si>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</si>
  <si>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</si>
  <si>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</si>
  <si>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</si>
  <si>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</si>
  <si>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</si>
  <si>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</si>
  <si>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</si>
  <si>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</si>
  <si>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</si>
  <si>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</si>
  <si>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</si>
  <si>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</si>
  <si>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</si>
  <si>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</si>
  <si>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</si>
  <si>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</si>
  <si>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</si>
  <si>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</si>
  <si>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</si>
  <si>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</si>
  <si>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</si>
  <si>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</si>
  <si>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</si>
  <si>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</si>
  <si>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</si>
  <si>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</si>
  <si>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</si>
  <si>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</si>
  <si>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</si>
  <si>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</si>
  <si>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</si>
  <si>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</si>
  <si>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</si>
  <si>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</si>
  <si>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</si>
  <si>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</si>
  <si>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</si>
  <si>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</si>
  <si>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</si>
  <si>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</si>
  <si>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</si>
  <si>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</si>
  <si>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</si>
  <si>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</si>
  <si>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</si>
  <si>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</si>
  <si>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</si>
  <si>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</si>
  <si>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</si>
  <si>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</si>
  <si>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</si>
  <si>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</si>
  <si>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</si>
  <si>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</si>
  <si>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</si>
  <si>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</si>
  <si>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</si>
  <si>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</si>
  <si>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</si>
  <si>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</si>
  <si>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</si>
  <si>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</si>
  <si>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</si>
  <si>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</si>
  <si>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</si>
  <si>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</si>
  <si>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</si>
  <si>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</si>
  <si>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</si>
  <si>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</si>
  <si>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</si>
  <si>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</si>
  <si>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</si>
  <si>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</si>
  <si>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</si>
  <si>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</si>
  <si>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</si>
  <si>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</si>
  <si>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</si>
  <si>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</si>
  <si>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</si>
  <si>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</si>
  <si>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</si>
  <si>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</si>
  <si>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</si>
  <si>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</si>
  <si>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</si>
  <si>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</si>
  <si>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</si>
  <si>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</si>
  <si>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</si>
  <si>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</si>
  <si>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</si>
  <si>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</si>
  <si>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</si>
  <si>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</si>
  <si>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</si>
  <si>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</si>
  <si>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</si>
  <si>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</si>
  <si>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</si>
  <si>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</si>
  <si>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</si>
  <si>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</si>
  <si>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</si>
  <si>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</si>
  <si>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</si>
  <si>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</si>
  <si>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</si>
  <si>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</si>
  <si>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</si>
  <si>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</si>
  <si>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</si>
  <si>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</si>
  <si>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</si>
  <si>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</si>
  <si>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</si>
  <si>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</si>
  <si>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</si>
  <si>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</si>
  <si>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</si>
  <si>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</si>
  <si>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</si>
  <si>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</si>
  <si>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</si>
  <si>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</si>
  <si>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</si>
  <si>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</si>
  <si>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</si>
  <si>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</si>
  <si>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</si>
  <si>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</si>
  <si>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</si>
  <si>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</si>
  <si>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</si>
  <si>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</si>
  <si>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</si>
  <si>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</si>
  <si>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</si>
  <si>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</si>
  <si>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</si>
  <si>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</si>
  <si>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</si>
  <si>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</si>
  <si>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</si>
  <si>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</si>
  <si>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</si>
  <si>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</si>
  <si>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</si>
  <si>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</si>
  <si>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</si>
  <si>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</si>
  <si>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</si>
  <si>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</si>
  <si>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</si>
  <si>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</si>
  <si>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</si>
  <si>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</si>
  <si>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</si>
  <si>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</si>
  <si>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</si>
  <si>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</si>
  <si>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</si>
  <si>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</si>
  <si>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</si>
  <si>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</si>
  <si>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</si>
  <si>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</si>
  <si>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</si>
  <si>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</si>
  <si>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</si>
  <si>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</si>
  <si>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</si>
  <si>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</si>
  <si>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</si>
  <si>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</si>
  <si>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</si>
  <si>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</si>
  <si>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</si>
  <si>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</si>
  <si>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</si>
  <si>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</si>
  <si>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</si>
  <si>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</si>
  <si>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</si>
  <si>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</si>
  <si>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</si>
  <si>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</si>
  <si>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</si>
  <si>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</si>
  <si>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</si>
  <si>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</si>
  <si>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</si>
  <si>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</si>
  <si>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</si>
  <si>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</si>
  <si>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</si>
  <si>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</si>
  <si>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</si>
  <si>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</si>
  <si>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</si>
  <si>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</si>
  <si>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</si>
  <si>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</si>
  <si>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</si>
  <si>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</si>
  <si>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</si>
  <si>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</si>
  <si>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</si>
  <si>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</si>
  <si>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</si>
  <si>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</si>
  <si>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</si>
  <si>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</si>
  <si>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</si>
  <si>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</si>
  <si>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</si>
  <si>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</si>
  <si>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</si>
  <si>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</si>
  <si>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</si>
  <si>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</si>
  <si>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</si>
  <si>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</si>
  <si>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</si>
  <si>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</si>
  <si>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</si>
  <si>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</si>
  <si>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</si>
  <si>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</si>
  <si>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</si>
  <si>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</si>
  <si>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</si>
  <si>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</si>
  <si>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</si>
  <si>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</si>
  <si>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</si>
  <si>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</si>
  <si>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</si>
  <si>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</si>
  <si>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</si>
  <si>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</si>
  <si>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</si>
  <si>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</si>
  <si>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</si>
  <si>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</si>
  <si>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</si>
  <si>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</si>
  <si>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</si>
  <si>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</si>
  <si>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</si>
  <si>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</si>
  <si>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</si>
  <si>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</si>
  <si>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</si>
  <si>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</si>
  <si>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</si>
  <si>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</si>
  <si>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</si>
  <si>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</si>
  <si>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</si>
  <si>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</si>
  <si>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</si>
  <si>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</si>
  <si>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</si>
  <si>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</si>
  <si>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</si>
  <si>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</si>
  <si>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</si>
  <si>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</si>
  <si>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</si>
  <si>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</si>
  <si>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</si>
  <si>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</si>
  <si>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</si>
  <si>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</si>
  <si>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</si>
  <si>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</si>
  <si>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</si>
  <si>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</si>
  <si>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</si>
  <si>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</si>
  <si>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</si>
  <si>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</si>
  <si>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</si>
  <si>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</si>
  <si>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</si>
  <si>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</si>
  <si>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</si>
  <si>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</si>
  <si>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</si>
  <si>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</si>
  <si>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</si>
  <si>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</si>
  <si>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</si>
  <si>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</si>
  <si>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</si>
  <si>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</si>
  <si>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</si>
  <si>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</si>
  <si>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</si>
  <si>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</si>
  <si>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</si>
  <si>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</si>
  <si>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</si>
  <si>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</si>
  <si>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</si>
  <si>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</si>
  <si>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</si>
  <si>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</si>
  <si>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</si>
  <si>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</si>
  <si>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</si>
  <si>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</si>
  <si>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</si>
  <si>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</si>
  <si>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</si>
  <si>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</si>
  <si>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</si>
  <si>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</si>
  <si>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</si>
  <si>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</si>
  <si>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</si>
  <si>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</si>
  <si>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</si>
  <si>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</si>
  <si>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</si>
  <si>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</si>
  <si>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</si>
  <si>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</si>
  <si>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</si>
  <si>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</si>
  <si>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</si>
  <si>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</si>
  <si>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</si>
  <si>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</si>
  <si>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</si>
  <si>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</si>
  <si>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</si>
  <si>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</si>
  <si>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</si>
  <si>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</si>
  <si>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</si>
  <si>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</si>
  <si>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</si>
  <si>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</si>
  <si>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</si>
  <si>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</si>
  <si>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</si>
  <si>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</si>
  <si>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</si>
  <si>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</si>
  <si>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</si>
  <si>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</si>
  <si>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</si>
  <si>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</si>
  <si>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</si>
  <si>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</si>
  <si>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</si>
  <si>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</si>
  <si>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</si>
  <si>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</si>
  <si>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</si>
  <si>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</si>
  <si>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</si>
  <si>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</si>
  <si>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</si>
  <si>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</si>
  <si>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</si>
  <si>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</si>
  <si>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</si>
  <si>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</si>
  <si>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</si>
  <si>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</si>
  <si>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</si>
  <si>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</si>
  <si>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</si>
  <si>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</si>
  <si>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</si>
  <si>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</si>
  <si>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</si>
  <si>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</si>
  <si>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</si>
  <si>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</si>
  <si>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</si>
  <si>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</si>
  <si>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</si>
  <si>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</si>
  <si>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</si>
  <si>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</si>
  <si>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</si>
  <si>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</si>
  <si>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</si>
  <si>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</si>
  <si>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</si>
  <si>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</si>
  <si>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</si>
  <si>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</si>
  <si>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</si>
  <si>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</si>
  <si>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</si>
  <si>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</si>
  <si>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</si>
  <si>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</si>
  <si>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</si>
  <si>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</si>
  <si>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</si>
  <si>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</si>
  <si>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</si>
  <si>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</si>
  <si>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</si>
  <si>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</si>
  <si>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</si>
  <si>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</si>
  <si>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</si>
  <si>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</si>
  <si>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</si>
  <si>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</si>
  <si>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</si>
  <si>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</si>
  <si>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</si>
  <si>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</si>
  <si>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</si>
  <si>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</si>
  <si>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</si>
  <si>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</si>
  <si>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</si>
  <si>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</si>
  <si>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</si>
  <si>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</si>
  <si>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</si>
  <si>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</si>
  <si>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</si>
  <si>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</si>
  <si>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</si>
  <si>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</si>
  <si>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</si>
  <si>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</si>
  <si>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</si>
  <si>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</si>
  <si>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</si>
  <si>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</si>
  <si>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</si>
  <si>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</si>
  <si>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</si>
  <si>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</si>
  <si>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</si>
  <si>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</si>
  <si>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</si>
  <si>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</si>
  <si>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</si>
  <si>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</si>
  <si>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</si>
  <si>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</si>
  <si>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</si>
  <si>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</si>
  <si>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</si>
  <si>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</si>
  <si>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</si>
  <si>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</si>
  <si>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</si>
  <si>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</si>
  <si>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</si>
  <si>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</si>
  <si>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</si>
  <si>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</si>
  <si>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</si>
  <si>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</si>
  <si>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</si>
  <si>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</si>
  <si>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</si>
  <si>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</si>
  <si>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</si>
  <si>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</si>
  <si>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</si>
  <si>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</si>
  <si>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</si>
  <si>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</si>
  <si>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</si>
  <si>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</si>
  <si>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</si>
  <si>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</si>
  <si>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</si>
  <si>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</si>
  <si>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</si>
  <si>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</si>
  <si>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</si>
  <si>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</si>
  <si>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</si>
  <si>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</si>
  <si>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</si>
  <si>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</si>
  <si>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</si>
  <si>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</si>
  <si>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</si>
  <si>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</si>
  <si>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</si>
  <si>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</si>
  <si>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</si>
  <si>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</si>
  <si>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</si>
  <si>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</si>
  <si>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</si>
  <si>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</si>
  <si>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</si>
  <si>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</si>
  <si>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</si>
  <si>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</si>
  <si>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</si>
  <si>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</si>
  <si>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</si>
  <si>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</si>
  <si>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</si>
  <si>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</si>
  <si>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</si>
  <si>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</si>
  <si>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</si>
  <si>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</si>
  <si>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</si>
  <si>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</si>
  <si>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</si>
  <si>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</si>
  <si>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</si>
  <si>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</si>
  <si>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</si>
  <si>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</si>
  <si>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</si>
  <si>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</si>
  <si>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</si>
  <si>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</si>
  <si>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</si>
  <si>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</si>
  <si>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</si>
  <si>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</si>
  <si>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</si>
  <si>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</si>
  <si>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</si>
  <si>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</si>
  <si>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</si>
  <si>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</si>
  <si>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</si>
  <si>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</si>
  <si>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</si>
  <si>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</si>
  <si>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</si>
  <si>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</si>
  <si>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</si>
  <si>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</si>
  <si>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</si>
  <si>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</si>
  <si>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</si>
  <si>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</si>
  <si>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</si>
  <si>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</si>
  <si>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</si>
  <si>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</si>
  <si>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</si>
  <si>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</si>
  <si>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</si>
  <si>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</si>
  <si>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</si>
  <si>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</si>
  <si>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</si>
  <si>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</si>
  <si>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</si>
  <si>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</si>
  <si>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</si>
  <si>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</si>
  <si>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</si>
  <si>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</si>
  <si>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</si>
  <si>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</si>
  <si>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</si>
  <si>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</si>
  <si>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</si>
  <si>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</si>
  <si>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</si>
  <si>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</si>
  <si>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</si>
  <si>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</si>
  <si>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</si>
  <si>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</si>
  <si>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</si>
  <si>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</si>
  <si>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</si>
  <si>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</si>
  <si>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</si>
  <si>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</si>
  <si>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</si>
  <si>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</si>
  <si>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</si>
  <si>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</si>
  <si>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</si>
  <si>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</si>
  <si>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</si>
  <si>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</si>
  <si>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</si>
  <si>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</si>
  <si>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</si>
  <si>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</si>
  <si>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</si>
  <si>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</si>
  <si>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</si>
  <si>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</si>
  <si>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</si>
  <si>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</si>
  <si>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</si>
  <si>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</si>
  <si>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</si>
  <si>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</si>
  <si>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</si>
  <si>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</si>
  <si>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</si>
  <si>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</si>
  <si>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</si>
  <si>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</si>
  <si>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</si>
  <si>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</si>
  <si>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</si>
  <si>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</si>
  <si>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</si>
  <si>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</si>
  <si>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</si>
  <si>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</si>
  <si>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</si>
  <si>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</si>
  <si>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</si>
  <si>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</si>
  <si>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</si>
  <si>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</si>
  <si>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</si>
  <si>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</si>
  <si>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</si>
  <si>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</si>
  <si>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</si>
  <si>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</si>
  <si>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</si>
  <si>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</si>
  <si>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</si>
  <si>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</si>
  <si>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</si>
  <si>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</si>
  <si>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</si>
  <si>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</si>
  <si>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</si>
  <si>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</si>
  <si>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</si>
  <si>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</si>
  <si>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</si>
  <si>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</si>
  <si>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</si>
  <si>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</si>
  <si>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</si>
  <si>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</si>
  <si>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</si>
  <si>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</si>
  <si>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</si>
  <si>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</si>
  <si>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</si>
  <si>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</si>
  <si>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</si>
  <si>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</si>
  <si>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</si>
  <si>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</si>
  <si>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</si>
  <si>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</si>
  <si>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</si>
  <si>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</si>
  <si>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</si>
  <si>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</si>
  <si>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</si>
  <si>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</si>
  <si>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</si>
  <si>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</si>
  <si>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</si>
  <si>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</si>
  <si>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</si>
  <si>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</si>
  <si>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</si>
  <si>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</si>
  <si>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</si>
  <si>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</si>
  <si>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</si>
  <si>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</si>
  <si>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</si>
  <si>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</si>
  <si>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</si>
  <si>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</si>
  <si>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</si>
  <si>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</si>
  <si>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</si>
  <si>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</si>
  <si>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</si>
  <si>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</si>
  <si>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</si>
  <si>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</si>
  <si>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</si>
  <si>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</si>
  <si>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</si>
  <si>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</si>
  <si>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</si>
  <si>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</si>
  <si>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</si>
  <si>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</si>
  <si>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</si>
  <si>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</si>
  <si>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</si>
  <si>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</si>
  <si>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</si>
  <si>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</si>
  <si>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</si>
  <si>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</si>
  <si>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</si>
  <si>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</si>
  <si>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</si>
  <si>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</si>
  <si>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</si>
  <si>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</si>
  <si>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</si>
  <si>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</si>
  <si>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</si>
  <si>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</si>
  <si>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</si>
  <si>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</si>
  <si>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</si>
  <si>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</si>
  <si>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</si>
  <si>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</si>
  <si>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</si>
  <si>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</si>
  <si>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</si>
  <si>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</si>
  <si>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</si>
  <si>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</si>
  <si>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</si>
  <si>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</si>
  <si>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</si>
  <si>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</si>
  <si>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</si>
  <si>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</si>
  <si>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</si>
  <si>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</si>
  <si>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</si>
  <si>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</si>
  <si>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</si>
  <si>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</si>
  <si>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</si>
  <si>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</si>
  <si>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</si>
  <si>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</si>
  <si>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</si>
  <si>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</si>
  <si>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</si>
  <si>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</si>
  <si>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</si>
  <si>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</si>
  <si>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</si>
  <si>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</si>
  <si>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</si>
  <si>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</si>
  <si>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</si>
  <si>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</si>
  <si>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</si>
  <si>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</si>
  <si>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</si>
  <si>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</si>
  <si>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</si>
  <si>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</si>
  <si>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</si>
  <si>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</si>
  <si>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</si>
  <si>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</si>
  <si>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</si>
  <si>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</si>
  <si>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</si>
  <si>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</si>
  <si>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</si>
  <si>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</si>
  <si>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</si>
  <si>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</si>
  <si>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</si>
  <si>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</si>
  <si>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</si>
  <si>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</si>
  <si>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</si>
  <si>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</si>
  <si>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</si>
  <si>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</si>
  <si>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</si>
  <si>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</si>
  <si>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</si>
  <si>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</si>
  <si>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</si>
  <si>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</si>
  <si>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</si>
  <si>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</si>
  <si>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</si>
  <si>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</si>
  <si>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</si>
  <si>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</si>
  <si>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</si>
  <si>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</si>
  <si>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</si>
  <si>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</si>
  <si>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</si>
  <si>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</si>
  <si>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</si>
  <si>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</si>
  <si>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</si>
  <si>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</si>
  <si>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</si>
  <si>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</si>
  <si>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</si>
  <si>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</si>
  <si>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</si>
  <si>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</si>
  <si>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</si>
  <si>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</si>
  <si>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</si>
  <si>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</si>
  <si>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</si>
  <si>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</si>
  <si>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</si>
  <si>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</si>
  <si>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</si>
  <si>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</si>
  <si>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</si>
  <si>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</si>
  <si>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</si>
  <si>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</si>
  <si>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</si>
  <si>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</si>
  <si>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</si>
  <si>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</si>
  <si>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</si>
  <si>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</si>
  <si>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</si>
  <si>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</si>
  <si>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</si>
  <si>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</si>
  <si>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</si>
  <si>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</si>
  <si>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</si>
  <si>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</si>
  <si>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</si>
  <si>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</si>
  <si>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</si>
  <si>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</si>
  <si>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</si>
  <si>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</si>
  <si>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</si>
  <si>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</si>
  <si>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</si>
  <si>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</si>
  <si>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</si>
  <si>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</si>
  <si>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</si>
  <si>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</si>
  <si>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</si>
  <si>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</si>
  <si>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</si>
  <si>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</si>
  <si>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</si>
  <si>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</si>
  <si>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</si>
  <si>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</si>
  <si>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</si>
  <si>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</si>
  <si>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</si>
  <si>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</si>
  <si>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</si>
  <si>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</si>
  <si>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</si>
  <si>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</si>
  <si>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</si>
  <si>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</si>
  <si>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</si>
  <si>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</si>
  <si>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</si>
  <si>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</si>
  <si>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</si>
  <si>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</si>
  <si>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</si>
  <si>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</si>
  <si>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</si>
  <si>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</si>
  <si>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</si>
  <si>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</si>
  <si>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</si>
  <si>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</si>
  <si>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</si>
  <si>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</si>
  <si>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</si>
  <si>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</si>
  <si>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</si>
  <si>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</si>
  <si>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</si>
  <si>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</si>
  <si>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</si>
  <si>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</si>
  <si>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</si>
  <si>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</si>
  <si>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</si>
  <si>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</si>
  <si>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</si>
  <si>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</si>
  <si>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</si>
  <si>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</si>
  <si>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</si>
  <si>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</si>
  <si>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</si>
  <si>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</si>
  <si>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</si>
  <si>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</si>
  <si>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</si>
  <si>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</si>
  <si>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</si>
  <si>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</si>
  <si>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</si>
  <si>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</si>
  <si>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</si>
  <si>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</si>
  <si>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</si>
  <si>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</si>
  <si>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</si>
  <si>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</si>
  <si>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</si>
  <si>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</si>
  <si>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</si>
  <si>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</si>
  <si>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</si>
  <si>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</si>
  <si>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</si>
  <si>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</si>
  <si>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</si>
  <si>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</si>
  <si>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</si>
  <si>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</si>
  <si>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</si>
  <si>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</si>
  <si>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</si>
  <si>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</si>
  <si>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</si>
  <si>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</si>
  <si>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</si>
  <si>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</si>
  <si>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</si>
  <si>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</si>
  <si>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</si>
  <si>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</si>
  <si>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</si>
  <si>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</si>
  <si>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</si>
  <si>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</si>
  <si>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</si>
  <si>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</si>
  <si>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</si>
  <si>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</si>
  <si>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</si>
  <si>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</si>
  <si>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</si>
  <si>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</si>
  <si>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</si>
  <si>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</si>
  <si>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</si>
  <si>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</si>
  <si>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</si>
  <si>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</si>
  <si>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</si>
  <si>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</si>
  <si>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</si>
  <si>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</si>
  <si>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</si>
  <si>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</si>
  <si>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</si>
  <si>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</si>
  <si>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</si>
  <si>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</si>
  <si>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</si>
  <si>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</si>
  <si>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</si>
  <si>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</si>
  <si>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</si>
  <si>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</si>
  <si>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</si>
  <si>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</si>
  <si>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</si>
  <si>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</si>
  <si>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</si>
  <si>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</si>
  <si>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</si>
  <si>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</si>
  <si>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</si>
  <si>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</si>
  <si>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</si>
  <si>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</si>
  <si>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</si>
  <si>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</si>
  <si>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</si>
  <si>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</si>
  <si>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</si>
  <si>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</si>
  <si>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</si>
  <si>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</si>
  <si>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</si>
  <si>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</si>
  <si>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</si>
  <si>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</si>
  <si>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</si>
  <si>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</si>
  <si>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</si>
  <si>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</si>
  <si>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</si>
  <si>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</si>
  <si>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</si>
  <si>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</si>
  <si>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</si>
  <si>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</si>
  <si>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</si>
  <si>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</si>
  <si>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</si>
  <si>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</si>
  <si>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</si>
  <si>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</si>
  <si>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</si>
  <si>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</si>
  <si>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</si>
  <si>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</si>
  <si>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</si>
  <si>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</si>
  <si>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</si>
  <si>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</si>
  <si>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</si>
  <si>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</si>
  <si>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</si>
  <si>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</si>
  <si>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</si>
  <si>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</si>
  <si>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</si>
  <si>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</si>
  <si>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</si>
  <si>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</si>
  <si>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</si>
  <si>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</si>
  <si>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</si>
  <si>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</si>
  <si>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</si>
  <si>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</si>
  <si>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</si>
  <si>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</si>
  <si>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</si>
  <si>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</si>
  <si>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</si>
  <si>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</si>
  <si>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</si>
  <si>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</si>
  <si>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</si>
  <si>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</si>
  <si>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</si>
  <si>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</si>
  <si>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</si>
  <si>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</si>
  <si>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</si>
  <si>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</si>
  <si>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</si>
  <si>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</si>
  <si>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</si>
  <si>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</si>
  <si>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</si>
  <si>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</si>
  <si>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</si>
  <si>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</si>
  <si>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</si>
  <si>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</si>
  <si>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</si>
  <si>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</si>
  <si>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</si>
  <si>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</si>
  <si>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</si>
  <si>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</si>
  <si>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</si>
  <si>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</si>
  <si>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</si>
  <si>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</si>
  <si>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</si>
  <si>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</si>
  <si>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</si>
  <si>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</si>
  <si>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</si>
  <si>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</si>
  <si>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</si>
  <si>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</si>
  <si>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</si>
  <si>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</si>
  <si>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</si>
  <si>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</si>
  <si>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</si>
  <si>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</si>
  <si>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</si>
  <si>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</si>
  <si>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</si>
  <si>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</si>
  <si>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</si>
  <si>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</si>
  <si>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</si>
  <si>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</si>
  <si>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</si>
  <si>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</si>
  <si>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</si>
  <si>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</si>
  <si>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</si>
  <si>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</si>
  <si>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</si>
  <si>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</si>
  <si>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</si>
  <si>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</si>
  <si>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</si>
  <si>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</si>
  <si>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</si>
  <si>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</si>
  <si>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</si>
  <si>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</si>
  <si>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</si>
  <si>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</si>
  <si>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</si>
  <si>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</si>
  <si>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</si>
  <si>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</si>
  <si>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</si>
  <si>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</si>
  <si>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</si>
  <si>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</si>
  <si>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</si>
  <si>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</si>
  <si>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</si>
  <si>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</si>
  <si>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</si>
  <si>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</si>
  <si>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</si>
  <si>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</si>
  <si>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</si>
  <si>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</si>
  <si>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</si>
  <si>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</si>
  <si>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</si>
  <si>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</si>
  <si>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</si>
  <si>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</si>
  <si>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</si>
  <si>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</si>
  <si>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</si>
  <si>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</si>
  <si>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</si>
  <si>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</si>
  <si>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</si>
  <si>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</si>
  <si>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</si>
  <si>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</si>
  <si>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</si>
  <si>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</si>
  <si>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</si>
  <si>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</si>
  <si>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</si>
  <si>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</si>
  <si>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</si>
  <si>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</si>
  <si>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</si>
  <si>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</si>
  <si>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</si>
  <si>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</si>
  <si>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</si>
  <si>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</si>
  <si>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</si>
  <si>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</si>
  <si>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</si>
  <si>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</si>
  <si>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</si>
  <si>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</si>
  <si>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</si>
  <si>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</si>
  <si>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</si>
  <si>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</si>
  <si>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</si>
  <si>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</si>
  <si>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</si>
  <si>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</si>
  <si>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</si>
  <si>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</si>
  <si>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</si>
  <si>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</si>
  <si>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</si>
  <si>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</si>
  <si>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</si>
  <si>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</si>
  <si>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</si>
  <si>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</si>
  <si>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</si>
  <si>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</si>
  <si>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</si>
  <si>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</si>
  <si>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</si>
  <si>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</si>
  <si>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</si>
  <si>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</si>
  <si>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</si>
  <si>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</si>
  <si>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</si>
  <si>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</si>
  <si>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</si>
  <si>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</si>
  <si>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</si>
  <si>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</si>
  <si>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</si>
  <si>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</si>
  <si>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</si>
  <si>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</si>
  <si>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</si>
  <si>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</si>
  <si>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</si>
  <si>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</si>
  <si>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</si>
  <si>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</si>
  <si>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</si>
  <si>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</si>
  <si>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</si>
  <si>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</si>
  <si>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</si>
  <si>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</si>
  <si>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</si>
  <si>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</si>
  <si>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</si>
  <si>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</si>
  <si>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</si>
  <si>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</si>
  <si>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</si>
  <si>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</si>
  <si>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</si>
  <si>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</si>
  <si>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</si>
  <si>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</si>
  <si>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</si>
  <si>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</si>
  <si>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</si>
  <si>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</si>
  <si>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</si>
  <si>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</si>
  <si>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</si>
  <si>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</si>
  <si>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</si>
  <si>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</si>
  <si>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</si>
  <si>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</si>
  <si>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</si>
  <si>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</si>
  <si>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</si>
  <si>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</si>
  <si>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</si>
  <si>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</si>
  <si>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</si>
  <si>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</si>
  <si>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</si>
  <si>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</si>
  <si>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</si>
  <si>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</si>
  <si>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</si>
  <si>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</si>
  <si>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</si>
  <si>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</si>
  <si>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</si>
  <si>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</si>
  <si>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</si>
  <si>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</si>
  <si>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</si>
  <si>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</si>
  <si>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</si>
  <si>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</si>
  <si>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</si>
  <si>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</si>
  <si>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</si>
  <si>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</si>
  <si>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</si>
  <si>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</si>
  <si>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</si>
  <si>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</si>
  <si>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</si>
  <si>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</si>
  <si>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</si>
  <si>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</si>
  <si>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</si>
  <si>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</si>
  <si>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</si>
  <si>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</si>
  <si>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</si>
  <si>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</si>
  <si>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</si>
  <si>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</si>
  <si>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</si>
  <si>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</si>
  <si>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</si>
  <si>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</si>
  <si>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</si>
  <si>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</si>
  <si>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</si>
  <si>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</si>
  <si>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</si>
  <si>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</si>
  <si>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</si>
  <si>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</si>
  <si>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</si>
  <si>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</si>
  <si>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</si>
  <si>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</si>
  <si>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</si>
  <si>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</si>
  <si>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</si>
  <si>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</si>
  <si>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</si>
  <si>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</si>
  <si>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</si>
  <si>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</si>
  <si>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</si>
  <si>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</si>
  <si>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</si>
  <si>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</si>
  <si>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</si>
  <si>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</si>
  <si>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</si>
  <si>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</si>
  <si>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</si>
  <si>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</si>
  <si>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</si>
  <si>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</si>
  <si>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</si>
  <si>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</si>
  <si>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</si>
  <si>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</si>
  <si>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</si>
  <si>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</si>
  <si>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</si>
  <si>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</si>
  <si>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</si>
  <si>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</si>
  <si>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</si>
  <si>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</si>
  <si>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</si>
  <si>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</si>
  <si>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</si>
  <si>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</si>
  <si>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</si>
  <si>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</si>
  <si>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</si>
  <si>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</si>
  <si>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</si>
  <si>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</si>
  <si>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</si>
  <si>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</si>
  <si>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</si>
  <si>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</si>
  <si>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</si>
  <si>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</si>
  <si>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</si>
  <si>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</si>
  <si>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</si>
  <si>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</si>
  <si>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</si>
  <si>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</si>
  <si>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</si>
  <si>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</si>
  <si>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</si>
  <si>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</si>
  <si>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</si>
  <si>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</si>
  <si>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</si>
  <si>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</si>
  <si>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</si>
  <si>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</si>
  <si>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</si>
  <si>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</si>
  <si>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</si>
  <si>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</si>
  <si>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</si>
  <si>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</si>
  <si>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</si>
  <si>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</si>
  <si>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</si>
  <si>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</si>
  <si>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</si>
  <si>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</si>
  <si>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</si>
  <si>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</si>
  <si>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</si>
  <si>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</si>
  <si>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</si>
  <si>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</si>
  <si>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</si>
  <si>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</si>
  <si>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</si>
  <si>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</si>
  <si>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</si>
  <si>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</si>
  <si>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</si>
  <si>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</si>
  <si>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</si>
  <si>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</si>
  <si>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</si>
  <si>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</si>
  <si>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</si>
  <si>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</si>
  <si>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</si>
  <si>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</si>
  <si>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</si>
  <si>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</si>
  <si>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</si>
  <si>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</si>
  <si>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</si>
  <si>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</si>
  <si>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</si>
  <si>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</si>
  <si>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</si>
  <si>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</si>
  <si>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</si>
  <si>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</si>
  <si>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</si>
  <si>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</si>
  <si>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</si>
  <si>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</si>
  <si>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</si>
  <si>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</si>
  <si>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</si>
  <si>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</si>
  <si>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</si>
  <si>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</si>
  <si>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</si>
  <si>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</si>
  <si>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</si>
  <si>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</si>
  <si>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</si>
  <si>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</si>
  <si>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</si>
  <si>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</si>
  <si>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</si>
  <si>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</si>
  <si>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</si>
  <si>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</si>
  <si>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</si>
  <si>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</si>
  <si>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</si>
  <si>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</si>
  <si>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</si>
  <si>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</si>
  <si>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</si>
  <si>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</si>
  <si>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</si>
  <si>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</si>
  <si>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</si>
  <si>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</si>
  <si>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</si>
  <si>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</si>
  <si>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</si>
  <si>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</si>
  <si>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</si>
  <si>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</si>
  <si>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</si>
  <si>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</si>
  <si>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</si>
  <si>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</si>
  <si>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</si>
  <si>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</si>
  <si>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</si>
  <si>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</si>
  <si>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</si>
  <si>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</si>
  <si>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</si>
  <si>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</si>
  <si>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</si>
  <si>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</si>
  <si>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</si>
  <si>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</si>
  <si>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</si>
  <si>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</si>
  <si>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</si>
  <si>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</si>
  <si>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</si>
  <si>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</si>
  <si>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</si>
  <si>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</si>
  <si>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</si>
  <si>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</si>
  <si>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</si>
  <si>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</si>
  <si>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</si>
  <si>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</si>
  <si>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</si>
  <si>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</si>
  <si>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</si>
  <si>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</si>
  <si>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</si>
  <si>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</si>
  <si>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</si>
  <si>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</si>
  <si>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</si>
  <si>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</si>
  <si>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</si>
  <si>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</si>
  <si>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</si>
  <si>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</si>
  <si>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</si>
  <si>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</si>
  <si>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</si>
  <si>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</si>
  <si>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</si>
  <si>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</si>
  <si>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</si>
  <si>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</si>
  <si>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</si>
  <si>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</si>
  <si>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</si>
  <si>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</si>
  <si>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</si>
  <si>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</si>
  <si>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</si>
  <si>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</si>
  <si>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</si>
  <si>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</si>
  <si>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</si>
  <si>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</si>
  <si>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</si>
  <si>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</si>
  <si>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</si>
  <si>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</si>
  <si>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</si>
  <si>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</si>
  <si>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</si>
  <si>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</si>
  <si>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</si>
  <si>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</si>
  <si>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</si>
  <si>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</si>
  <si>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</si>
  <si>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</si>
  <si>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</si>
  <si>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</si>
  <si>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</si>
  <si>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</si>
  <si>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</si>
  <si>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</si>
  <si>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</si>
  <si>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</si>
  <si>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</si>
  <si>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</si>
  <si>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</si>
  <si>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</si>
  <si>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</si>
  <si>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</si>
  <si>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</si>
  <si>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</si>
  <si>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</si>
  <si>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</si>
  <si>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</si>
  <si>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</si>
  <si>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</si>
  <si>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</si>
  <si>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</si>
  <si>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</si>
  <si>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</si>
  <si>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</si>
  <si>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</si>
  <si>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</si>
  <si>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</si>
  <si>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</si>
  <si>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</si>
  <si>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</si>
  <si>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</si>
  <si>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</si>
  <si>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</si>
  <si>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</si>
  <si>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</si>
  <si>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</si>
  <si>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</si>
  <si>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</si>
  <si>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</si>
  <si>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</si>
  <si>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</si>
  <si>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</si>
  <si>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</si>
  <si>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</si>
  <si>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</si>
  <si>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</si>
  <si>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</si>
  <si>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</si>
  <si>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</si>
  <si>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</si>
  <si>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</si>
  <si>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</si>
  <si>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</si>
  <si>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</si>
  <si>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</si>
  <si>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</si>
  <si>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</si>
  <si>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</si>
  <si>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</si>
  <si>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</si>
  <si>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</si>
  <si>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</si>
  <si>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</si>
  <si>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</si>
  <si>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</si>
  <si>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</si>
  <si>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</si>
  <si>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</si>
  <si>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</si>
  <si>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</si>
  <si>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</si>
  <si>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</si>
  <si>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</si>
  <si>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</si>
  <si>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</si>
  <si>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</si>
  <si>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</si>
  <si>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</si>
  <si>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</si>
  <si>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</si>
  <si>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</si>
  <si>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</si>
  <si>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</si>
  <si>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</si>
  <si>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</si>
  <si>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</si>
  <si>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</si>
  <si>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</si>
  <si>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</si>
  <si>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</si>
  <si>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</si>
  <si>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</si>
  <si>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</si>
  <si>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</si>
  <si>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</si>
  <si>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</si>
  <si>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</si>
  <si>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</si>
  <si>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</si>
  <si>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</si>
  <si>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</si>
  <si>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</si>
  <si>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</si>
  <si>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</si>
  <si>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</si>
  <si>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</si>
  <si>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</si>
  <si>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</si>
  <si>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</si>
  <si>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</si>
  <si>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</si>
  <si>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</si>
  <si>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</si>
  <si>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</si>
  <si>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</si>
  <si>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</si>
  <si>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</si>
  <si>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</si>
  <si>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</si>
  <si>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</si>
  <si>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</si>
  <si>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</si>
  <si>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</si>
  <si>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</si>
  <si>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</si>
  <si>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</si>
  <si>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</si>
  <si>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</si>
  <si>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</si>
  <si>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</si>
  <si>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</si>
  <si>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</si>
  <si>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</si>
  <si>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</si>
  <si>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</si>
  <si>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</si>
  <si>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</si>
  <si>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</si>
  <si>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</si>
  <si>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</si>
  <si>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</si>
  <si>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</si>
  <si>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</si>
  <si>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</si>
  <si>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</si>
  <si>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</si>
  <si>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</si>
  <si>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</si>
  <si>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</si>
  <si>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</si>
  <si>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</si>
  <si>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</si>
  <si>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</si>
  <si>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</si>
  <si>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</si>
  <si>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</si>
  <si>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</si>
  <si>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</si>
  <si>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</si>
  <si>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</si>
  <si>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</si>
  <si>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</si>
  <si>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</si>
  <si>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</si>
  <si>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</si>
  <si>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</si>
  <si>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</si>
  <si>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</si>
  <si>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</si>
  <si>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</si>
  <si>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</si>
  <si>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</si>
  <si>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</si>
  <si>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</si>
  <si>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</si>
  <si>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</si>
  <si>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</si>
  <si>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</si>
  <si>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</si>
  <si>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</si>
  <si>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</si>
  <si>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</si>
  <si>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</si>
  <si>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</si>
  <si>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</si>
  <si>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</si>
  <si>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</si>
  <si>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</si>
  <si>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</si>
  <si>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</si>
  <si>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</si>
  <si>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</si>
  <si>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</si>
  <si>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</si>
  <si>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</si>
  <si>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</si>
  <si>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</si>
  <si>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</si>
  <si>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</si>
  <si>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</si>
  <si>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</si>
  <si>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</si>
  <si>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</si>
  <si>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</si>
  <si>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</si>
  <si>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</si>
  <si>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</si>
  <si>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</si>
  <si>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</si>
  <si>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</si>
  <si>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</si>
  <si>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</si>
  <si>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</si>
  <si>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</si>
  <si>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</si>
  <si>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</si>
  <si>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</si>
  <si>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</si>
  <si>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</si>
  <si>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</si>
  <si>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</si>
  <si>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</si>
  <si>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</si>
  <si>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</si>
  <si>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</si>
  <si>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</si>
  <si>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</si>
  <si>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</si>
  <si>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</si>
  <si>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</si>
  <si>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</si>
  <si>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</si>
  <si>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</si>
  <si>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</si>
  <si>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</si>
  <si>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</si>
  <si>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</si>
  <si>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</si>
  <si>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</si>
  <si>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</si>
  <si>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</si>
  <si>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</si>
  <si>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</si>
  <si>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</si>
  <si>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</si>
  <si>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</si>
  <si>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</si>
  <si>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</si>
  <si>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</si>
  <si>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</si>
  <si>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</si>
  <si>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</si>
  <si>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</si>
  <si>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</si>
  <si>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</si>
  <si>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</si>
  <si>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</si>
  <si>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</si>
  <si>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</si>
  <si>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</si>
  <si>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</si>
  <si>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</si>
  <si>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</si>
  <si>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</si>
  <si>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</si>
  <si>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</si>
  <si>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</si>
  <si>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</si>
  <si>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</si>
  <si>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</si>
  <si>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</si>
  <si>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</si>
  <si>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</si>
  <si>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</si>
  <si>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</si>
  <si>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</si>
  <si>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</si>
  <si>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</si>
  <si>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</si>
  <si>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</si>
  <si>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</si>
  <si>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</si>
  <si>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</si>
  <si>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</si>
  <si>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</si>
  <si>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</si>
  <si>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</si>
  <si>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</si>
  <si>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</si>
  <si>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</si>
  <si>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</si>
  <si>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</si>
  <si>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</si>
  <si>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</si>
  <si>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</si>
  <si>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</si>
  <si>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</si>
  <si>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</si>
  <si>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</si>
  <si>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</si>
  <si>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</si>
  <si>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</si>
  <si>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</si>
  <si>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</si>
  <si>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</si>
  <si>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</si>
  <si>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</si>
  <si>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</si>
  <si>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</si>
  <si>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</si>
  <si>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</si>
  <si>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</si>
  <si>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</si>
  <si>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</si>
  <si>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</si>
  <si>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</si>
  <si>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</si>
  <si>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</si>
  <si>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</si>
  <si>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</si>
  <si>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</si>
  <si>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</si>
  <si>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</si>
  <si>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</si>
  <si>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</si>
  <si>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</si>
  <si>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</si>
  <si>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</si>
  <si>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</si>
  <si>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</si>
  <si>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</si>
  <si>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</si>
  <si>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</si>
  <si>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</si>
  <si>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</si>
  <si>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</si>
  <si>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</si>
  <si>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</si>
  <si>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</si>
  <si>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</si>
  <si>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</si>
  <si>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</si>
  <si>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</si>
  <si>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</si>
  <si>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</si>
  <si>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</si>
  <si>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</si>
  <si>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</si>
  <si>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</si>
  <si>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</si>
  <si>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</si>
  <si>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</si>
  <si>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</si>
  <si>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</si>
  <si>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</si>
  <si>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</si>
  <si>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</si>
  <si>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</si>
  <si>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</si>
  <si>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</si>
  <si>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</si>
  <si>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</si>
  <si>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</si>
  <si>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</si>
  <si>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</si>
  <si>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</si>
  <si>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</si>
  <si>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</si>
  <si>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</si>
  <si>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</si>
  <si>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</si>
  <si>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</si>
  <si>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</si>
  <si>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</si>
  <si>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</si>
  <si>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</si>
  <si>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</si>
  <si>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</si>
  <si>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</si>
  <si>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</si>
  <si>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</si>
  <si>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</si>
  <si>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</si>
  <si>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</si>
  <si>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</si>
  <si>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</si>
  <si>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</si>
  <si>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</si>
  <si>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</si>
  <si>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</si>
  <si>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</si>
  <si>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</si>
  <si>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</si>
  <si>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</si>
  <si>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</si>
  <si>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</si>
  <si>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</si>
  <si>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</si>
  <si>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</si>
  <si>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</si>
  <si>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</si>
  <si>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</si>
  <si>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</si>
  <si>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</si>
  <si>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</si>
  <si>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</si>
  <si>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</si>
  <si>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</si>
  <si>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</si>
  <si>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</si>
  <si>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</si>
  <si>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</si>
  <si>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</si>
  <si>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</si>
  <si>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</si>
  <si>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</si>
  <si>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</si>
  <si>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</si>
  <si>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</si>
  <si>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</si>
  <si>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</si>
  <si>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</si>
  <si>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</si>
  <si>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</si>
  <si>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</si>
  <si>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</si>
  <si>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</si>
  <si>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</si>
  <si>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</si>
  <si>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</si>
  <si>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</si>
  <si>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</si>
  <si>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</si>
  <si>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</si>
  <si>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</si>
  <si>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</si>
  <si>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</si>
  <si>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</si>
  <si>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</si>
  <si>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</si>
  <si>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</si>
  <si>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</si>
  <si>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</si>
  <si>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</si>
  <si>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</si>
  <si>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</si>
  <si>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</si>
  <si>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</si>
  <si>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</si>
  <si>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</si>
  <si>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</si>
  <si>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</si>
  <si>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</si>
  <si>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</si>
  <si>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</si>
  <si>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</si>
  <si>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</si>
  <si>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</si>
  <si>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</si>
  <si>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</si>
  <si>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</si>
  <si>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</si>
  <si>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</si>
  <si>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</si>
  <si>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</si>
  <si>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</si>
  <si>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</si>
  <si>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</si>
  <si>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</si>
  <si>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</si>
  <si>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</si>
  <si>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</si>
  <si>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</si>
  <si>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</si>
  <si>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</si>
  <si>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</si>
  <si>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</si>
  <si>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</si>
  <si>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</si>
  <si>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</si>
  <si>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</si>
  <si>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</si>
  <si>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</si>
  <si>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</si>
  <si>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</si>
  <si>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</si>
  <si>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</si>
  <si>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</si>
  <si>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</si>
  <si>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</si>
  <si>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</si>
  <si>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</si>
  <si>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</si>
  <si>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</si>
  <si>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</si>
  <si>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</si>
  <si>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</si>
  <si>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</si>
  <si>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</si>
  <si>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</si>
  <si>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</si>
  <si>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</si>
  <si>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</si>
  <si>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</si>
  <si>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</si>
  <si>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</si>
  <si>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</si>
  <si>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</si>
  <si>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</si>
  <si>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</si>
  <si>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</si>
  <si>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</si>
  <si>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</si>
  <si>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</si>
  <si>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</si>
  <si>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</si>
  <si>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</si>
  <si>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</si>
  <si>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</si>
  <si>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</si>
  <si>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</si>
  <si>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</si>
  <si>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</si>
  <si>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</si>
  <si>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</si>
  <si>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</si>
  <si>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</si>
  <si>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</si>
  <si>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</si>
  <si>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</si>
  <si>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</si>
  <si>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</si>
  <si>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</si>
  <si>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</si>
  <si>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</si>
  <si>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</si>
  <si>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</si>
  <si>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</si>
  <si>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</si>
  <si>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</si>
  <si>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</si>
  <si>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</si>
  <si>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</si>
  <si>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</si>
  <si>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</si>
  <si>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</si>
  <si>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</si>
  <si>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</si>
  <si>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</si>
  <si>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</si>
  <si>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</si>
  <si>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</si>
  <si>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</si>
  <si>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</si>
  <si>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</si>
  <si>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</si>
  <si>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</si>
  <si>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</si>
  <si>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</si>
  <si>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</si>
  <si>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</si>
  <si>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</si>
  <si>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</si>
  <si>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</si>
  <si>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</si>
  <si>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</si>
  <si>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</si>
  <si>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</si>
  <si>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</si>
  <si>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</si>
  <si>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</si>
  <si>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</si>
  <si>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</si>
  <si>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</si>
  <si>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</si>
  <si>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</si>
  <si>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</si>
  <si>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</si>
  <si>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</si>
  <si>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</si>
  <si>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</si>
  <si>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</si>
  <si>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</si>
  <si>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</si>
  <si>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</si>
  <si>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</si>
  <si>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</si>
  <si>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</si>
  <si>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</si>
  <si>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</si>
  <si>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</si>
  <si>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</si>
  <si>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</si>
  <si>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</si>
  <si>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</si>
  <si>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</si>
  <si>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</si>
  <si>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</si>
  <si>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</si>
  <si>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</si>
  <si>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</si>
  <si>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</si>
  <si>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</si>
  <si>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</si>
  <si>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</si>
  <si>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</si>
  <si>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</si>
  <si>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</si>
  <si>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</si>
  <si>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</si>
  <si>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</si>
  <si>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</si>
  <si>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</si>
  <si>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</si>
  <si>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</si>
  <si>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</si>
  <si>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</si>
  <si>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</si>
  <si>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</si>
  <si>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</si>
  <si>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</si>
  <si>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</si>
  <si>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</si>
  <si>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</si>
  <si>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</si>
  <si>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</si>
  <si>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</si>
  <si>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</si>
  <si>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</si>
  <si>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</si>
  <si>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</si>
  <si>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</si>
  <si>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</si>
  <si>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</si>
  <si>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</si>
  <si>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</si>
  <si>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</si>
  <si>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</si>
  <si>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</si>
  <si>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</si>
  <si>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</si>
  <si>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</si>
  <si>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</si>
  <si>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</si>
  <si>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</si>
  <si>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</si>
  <si>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</si>
  <si>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</si>
  <si>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</si>
  <si>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</si>
  <si>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</si>
  <si>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</si>
  <si>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</si>
  <si>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</si>
  <si>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</si>
  <si>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</si>
  <si>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</si>
  <si>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</si>
  <si>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</si>
  <si>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</si>
  <si>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</si>
  <si>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</si>
  <si>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</si>
  <si>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</si>
  <si>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</si>
  <si>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</si>
  <si>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</si>
  <si>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</si>
  <si>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</si>
  <si>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</si>
  <si>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</si>
  <si>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</si>
  <si>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</si>
  <si>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</si>
  <si>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</si>
  <si>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</si>
  <si>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</si>
  <si>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</si>
  <si>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</si>
  <si>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</si>
  <si>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</si>
  <si>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</si>
  <si>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</si>
  <si>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</si>
  <si>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</si>
  <si>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</si>
  <si>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</si>
  <si>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</si>
  <si>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</si>
  <si>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</si>
  <si>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</si>
  <si>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</si>
  <si>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</si>
  <si>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</si>
  <si>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</si>
  <si>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</si>
  <si>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</si>
  <si>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</si>
  <si>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</si>
  <si>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</si>
  <si>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</si>
  <si>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</si>
  <si>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</si>
  <si>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</si>
  <si>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</si>
  <si>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</si>
  <si>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</si>
  <si>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</si>
  <si>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</si>
  <si>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</si>
  <si>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</si>
  <si>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</si>
  <si>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</si>
  <si>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</si>
  <si>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</si>
  <si>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</si>
  <si>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</si>
  <si>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</si>
  <si>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</si>
  <si>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</si>
  <si>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</si>
  <si>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</si>
  <si>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</si>
  <si>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</si>
  <si>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</si>
  <si>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</si>
  <si>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</si>
  <si>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</si>
  <si>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</si>
  <si>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</si>
  <si>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</si>
  <si>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</si>
  <si>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</si>
  <si>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</si>
  <si>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</si>
  <si>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</si>
  <si>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</si>
  <si>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</si>
  <si>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</si>
  <si>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</si>
  <si>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</si>
  <si>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</si>
  <si>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</si>
  <si>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</si>
  <si>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</si>
  <si>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</si>
  <si>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</si>
  <si>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</si>
  <si>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</si>
  <si>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</si>
  <si>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</si>
  <si>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</si>
  <si>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</si>
  <si>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</si>
  <si>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</si>
  <si>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</si>
  <si>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</si>
  <si>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</si>
  <si>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</si>
  <si>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</si>
  <si>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</si>
  <si>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</si>
  <si>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</si>
  <si>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</si>
  <si>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</si>
  <si>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</si>
  <si>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</si>
  <si>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</si>
  <si>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</si>
  <si>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</si>
  <si>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</si>
  <si>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</si>
  <si>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</si>
  <si>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</si>
  <si>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</si>
  <si>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</si>
  <si>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</si>
  <si>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</si>
  <si>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</si>
  <si>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</si>
  <si>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</si>
  <si>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</si>
  <si>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</si>
  <si>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</si>
  <si>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</si>
  <si>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</si>
  <si>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</si>
  <si>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</si>
  <si>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</si>
  <si>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</si>
  <si>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</si>
  <si>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</si>
  <si>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</si>
  <si>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</si>
  <si>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</si>
  <si>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</si>
  <si>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</si>
  <si>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</si>
  <si>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</si>
  <si>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</si>
  <si>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</si>
  <si>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</si>
  <si>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</si>
  <si>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</si>
  <si>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</si>
  <si>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</si>
  <si>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</si>
  <si>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</si>
  <si>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</si>
  <si>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</si>
  <si>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</si>
  <si>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</si>
  <si>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</si>
  <si>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</si>
  <si>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</si>
  <si>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</si>
  <si>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</si>
  <si>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</si>
  <si>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</si>
  <si>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</si>
  <si>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</si>
  <si>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</si>
  <si>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</si>
  <si>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</si>
  <si>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</si>
  <si>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</si>
  <si>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</si>
  <si>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</si>
  <si>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</si>
  <si>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</si>
  <si>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</si>
  <si>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</si>
  <si>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</si>
  <si>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</si>
  <si>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</si>
  <si>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</si>
  <si>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</si>
  <si>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</si>
  <si>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</si>
  <si>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</si>
  <si>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</si>
  <si>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</si>
  <si>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</si>
  <si>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</si>
  <si>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</si>
  <si>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</si>
  <si>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</si>
  <si>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</si>
  <si>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</si>
  <si>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</si>
  <si>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</si>
  <si>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</si>
  <si>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</si>
  <si>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</si>
  <si>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</si>
  <si>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</si>
  <si>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</si>
  <si>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</si>
  <si>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</si>
  <si>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</si>
  <si>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</si>
  <si>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</si>
  <si>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</si>
  <si>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</si>
  <si>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</si>
  <si>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</si>
  <si>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</si>
  <si>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</si>
  <si>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</si>
  <si>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</si>
  <si>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</si>
  <si>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</si>
  <si>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</si>
  <si>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</si>
  <si>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</si>
  <si>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</si>
  <si>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</si>
  <si>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</si>
  <si>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</si>
  <si>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</si>
  <si>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</si>
  <si>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</si>
  <si>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</si>
  <si>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</si>
  <si>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</si>
  <si>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</si>
  <si>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</si>
  <si>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</si>
  <si>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</si>
  <si>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</si>
  <si>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</si>
  <si>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</si>
  <si>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</si>
  <si>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</si>
  <si>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</si>
  <si>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</si>
  <si>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</si>
  <si>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</si>
  <si>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</si>
  <si>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</si>
  <si>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</si>
  <si>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</si>
  <si>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</si>
  <si>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</si>
  <si>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</si>
  <si>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</si>
  <si>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</si>
  <si>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</si>
  <si>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</si>
  <si>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</si>
  <si>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</si>
  <si>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</si>
  <si>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</si>
  <si>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</si>
  <si>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</si>
  <si>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</si>
  <si>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</si>
  <si>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</si>
  <si>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</si>
  <si>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</si>
  <si>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</si>
  <si>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</si>
  <si>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</si>
  <si>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</si>
  <si>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</si>
  <si>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</si>
  <si>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</si>
  <si>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</si>
  <si>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</si>
  <si>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</si>
  <si>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</si>
  <si>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</si>
  <si>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</si>
  <si>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</si>
  <si>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</si>
  <si>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</si>
  <si>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</si>
  <si>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</si>
  <si>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</si>
  <si>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</si>
  <si>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</si>
  <si>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</si>
  <si>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</si>
  <si>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</si>
  <si>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</si>
  <si>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</si>
  <si>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</si>
  <si>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</si>
  <si>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</si>
  <si>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</si>
  <si>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</si>
  <si>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</si>
  <si>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</si>
  <si>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</si>
  <si>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</si>
  <si>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</si>
  <si>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</si>
  <si>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</si>
  <si>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</si>
  <si>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</si>
  <si>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</si>
  <si>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</si>
  <si>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</si>
  <si>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</si>
  <si>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</si>
  <si>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</si>
  <si>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</si>
  <si>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</si>
  <si>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</si>
  <si>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</si>
  <si>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</si>
  <si>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</si>
  <si>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</si>
  <si>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</si>
  <si>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</si>
  <si>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</si>
  <si>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</si>
  <si>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</si>
  <si>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</si>
  <si>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</si>
  <si>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</si>
  <si>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</si>
  <si>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</si>
  <si>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</si>
  <si>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</si>
  <si>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</si>
  <si>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</si>
  <si>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</si>
  <si>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</si>
  <si>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</si>
  <si>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</si>
  <si>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</si>
  <si>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</si>
  <si>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</si>
  <si>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</si>
  <si>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</si>
  <si>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</si>
  <si>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</si>
  <si>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</si>
  <si>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</si>
  <si>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</si>
  <si>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</si>
  <si>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</si>
  <si>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</si>
  <si>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</si>
  <si>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</si>
  <si>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</si>
  <si>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</si>
  <si>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</si>
  <si>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</si>
  <si>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</si>
  <si>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</si>
  <si>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</si>
  <si>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</si>
  <si>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</si>
  <si>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</si>
  <si>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</si>
  <si>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</si>
  <si>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</si>
  <si>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</si>
  <si>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</si>
  <si>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</si>
  <si>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</si>
  <si>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</si>
  <si>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</si>
  <si>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</si>
  <si>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</si>
  <si>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</si>
  <si>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</si>
  <si>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</si>
  <si>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</si>
  <si>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</si>
  <si>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</si>
  <si>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</si>
  <si>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</si>
  <si>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</si>
  <si>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</si>
  <si>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</si>
  <si>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</si>
  <si>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</si>
  <si>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</si>
  <si>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</si>
  <si>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</si>
  <si>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</si>
  <si>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</si>
  <si>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</si>
  <si>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</si>
  <si>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</si>
  <si>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</si>
  <si>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</si>
  <si>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</si>
  <si>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</si>
  <si>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</si>
  <si>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</si>
  <si>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</si>
  <si>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</si>
  <si>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</si>
  <si>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</si>
  <si>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</si>
  <si>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</si>
  <si>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</si>
  <si>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</si>
  <si>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</si>
  <si>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</si>
  <si>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</si>
  <si>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</si>
  <si>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</si>
  <si>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</si>
  <si>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</si>
  <si>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</si>
  <si>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</si>
  <si>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</si>
  <si>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</si>
  <si>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</si>
  <si>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</si>
  <si>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</si>
  <si>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</si>
  <si>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</si>
  <si>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</si>
  <si>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</si>
  <si>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</si>
  <si>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</si>
  <si>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</si>
  <si>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</si>
  <si>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</si>
  <si>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</si>
  <si>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</si>
  <si>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</si>
  <si>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</si>
  <si>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</si>
  <si>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</si>
  <si>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</si>
  <si>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</si>
  <si>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</si>
  <si>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</si>
  <si>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</si>
  <si>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</si>
  <si>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</si>
  <si>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</si>
  <si>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</si>
  <si>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</si>
  <si>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</si>
  <si>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</si>
  <si>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</si>
  <si>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</si>
  <si>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</si>
  <si>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</si>
  <si>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</si>
  <si>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</si>
  <si>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</si>
  <si>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</si>
  <si>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</si>
  <si>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</si>
  <si>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</si>
  <si>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</si>
  <si>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</si>
  <si>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</si>
  <si>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</si>
  <si>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</si>
  <si>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</si>
  <si>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</si>
  <si>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</si>
  <si>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</si>
  <si>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</si>
  <si>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</si>
  <si>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</si>
  <si>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</si>
  <si>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</si>
  <si>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</si>
  <si>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</si>
  <si>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</si>
  <si>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</si>
  <si>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</si>
  <si>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</si>
  <si>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</si>
  <si>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</si>
  <si>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</si>
  <si>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</si>
  <si>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</si>
  <si>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</si>
  <si>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</si>
  <si>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</si>
  <si>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</si>
  <si>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</si>
  <si>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</si>
  <si>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</si>
  <si>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</si>
  <si>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</si>
  <si>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</si>
  <si>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</si>
  <si>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</si>
  <si>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</si>
  <si>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</si>
  <si>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</si>
  <si>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</si>
  <si>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</si>
  <si>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</si>
  <si>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</si>
  <si>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</si>
  <si>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</si>
  <si>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</si>
  <si>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</si>
  <si>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</si>
  <si>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</si>
  <si>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</si>
  <si>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</si>
  <si>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</si>
  <si>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</si>
  <si>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</si>
  <si>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</si>
  <si>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</si>
  <si>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</si>
  <si>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</si>
  <si>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</si>
  <si>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</si>
  <si>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</si>
  <si>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</si>
  <si>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</si>
  <si>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</si>
  <si>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</si>
  <si>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</si>
  <si>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</si>
  <si>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</si>
  <si>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</si>
  <si>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</si>
  <si>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</si>
  <si>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</si>
  <si>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</si>
  <si>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</si>
  <si>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</si>
  <si>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</si>
  <si>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</si>
  <si>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</si>
  <si>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</si>
  <si>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</si>
  <si>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</si>
  <si>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</si>
  <si>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</si>
  <si>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</si>
  <si>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</si>
  <si>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</si>
  <si>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</si>
  <si>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</si>
  <si>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</si>
  <si>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</si>
  <si>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</si>
  <si>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</si>
  <si>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</si>
  <si>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</si>
  <si>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</si>
  <si>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</si>
  <si>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</si>
  <si>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</si>
  <si>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</si>
  <si>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</si>
  <si>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</si>
  <si>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</si>
  <si>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</si>
  <si>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</si>
  <si>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</si>
  <si>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</si>
  <si>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</si>
  <si>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</si>
  <si>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</si>
  <si>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</si>
  <si>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</si>
  <si>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</si>
  <si>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</si>
  <si>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</si>
  <si>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</si>
  <si>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</si>
  <si>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</si>
  <si>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</si>
  <si>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</si>
  <si>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</si>
  <si>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</si>
  <si>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</si>
  <si>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</si>
  <si>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</si>
  <si>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</si>
  <si>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</si>
  <si>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</si>
  <si>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</si>
  <si>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</si>
  <si>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</si>
  <si>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</si>
  <si>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</si>
  <si>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</si>
  <si>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</si>
  <si>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</si>
  <si>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</si>
  <si>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</si>
  <si>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</si>
  <si>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</si>
  <si>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</si>
  <si>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</si>
  <si>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</si>
  <si>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</si>
  <si>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</si>
  <si>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</si>
  <si>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</si>
  <si>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</si>
  <si>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</si>
  <si>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</si>
  <si>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</si>
  <si>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</si>
  <si>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</si>
  <si>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</si>
  <si>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</si>
  <si>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</si>
  <si>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</si>
  <si>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</si>
  <si>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</si>
  <si>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</si>
  <si>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</si>
  <si>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</si>
  <si>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</si>
  <si>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</si>
  <si>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</si>
  <si>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</si>
  <si>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</si>
  <si>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</si>
  <si>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</si>
  <si>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</si>
  <si>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</si>
  <si>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</si>
  <si>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</si>
  <si>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</si>
  <si>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</si>
  <si>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</si>
  <si>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</si>
  <si>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</si>
  <si>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</si>
  <si>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</si>
  <si>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</si>
  <si>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</si>
  <si>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</si>
  <si>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</si>
  <si>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</si>
  <si>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</si>
  <si>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</si>
  <si>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</si>
  <si>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</si>
  <si>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</si>
  <si>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</si>
  <si>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</si>
  <si>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</si>
  <si>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</si>
  <si>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</si>
  <si>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</si>
  <si>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</si>
  <si>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</si>
  <si>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</si>
  <si>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</si>
  <si>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</si>
  <si>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</si>
  <si>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</si>
  <si>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</si>
  <si>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</si>
  <si>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</si>
  <si>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</si>
  <si>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</si>
  <si>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</si>
  <si>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</si>
  <si>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</si>
  <si>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</si>
  <si>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</si>
  <si>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</si>
  <si>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</si>
  <si>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</si>
  <si>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</si>
  <si>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</si>
  <si>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</si>
  <si>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</si>
  <si>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</si>
  <si>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</si>
  <si>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</si>
  <si>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</si>
  <si>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</si>
  <si>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</si>
  <si>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</si>
  <si>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</si>
  <si>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</si>
  <si>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</si>
  <si>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</si>
  <si>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</si>
  <si>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</si>
  <si>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</si>
  <si>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</si>
  <si>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</si>
  <si>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</si>
  <si>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</si>
  <si>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</si>
  <si>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</si>
  <si>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</si>
  <si>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</si>
  <si>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</si>
  <si>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</si>
  <si>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</si>
  <si>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</si>
  <si>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</si>
  <si>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</si>
  <si>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</si>
  <si>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</si>
  <si>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</si>
  <si>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</si>
  <si>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</si>
  <si>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</si>
  <si>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</si>
  <si>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</si>
  <si>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</si>
  <si>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</si>
  <si>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</si>
  <si>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</si>
  <si>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</si>
  <si>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</si>
  <si>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</si>
  <si>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</si>
  <si>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</si>
  <si>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</si>
  <si>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</si>
  <si>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</si>
  <si>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</si>
  <si>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</si>
  <si>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</si>
  <si>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</si>
  <si>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</si>
  <si>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</si>
  <si>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</si>
  <si>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</si>
  <si>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</si>
  <si>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</si>
  <si>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</si>
  <si>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</si>
  <si>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</si>
  <si>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</si>
  <si>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</si>
  <si>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</si>
  <si>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</si>
  <si>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</si>
  <si>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</si>
  <si>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</si>
  <si>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</si>
  <si>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</si>
  <si>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</si>
  <si>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</si>
  <si>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</si>
  <si>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</si>
  <si>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</si>
  <si>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</si>
  <si>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</si>
  <si>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</si>
  <si>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</si>
  <si>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</si>
  <si>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</si>
  <si>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</si>
  <si>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</si>
  <si>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</si>
  <si>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</si>
  <si>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</si>
  <si>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</si>
  <si>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</si>
  <si>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</si>
  <si>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</si>
  <si>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</si>
  <si>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</si>
  <si>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</si>
  <si>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</si>
  <si>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</si>
  <si>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</si>
  <si>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</si>
  <si>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</si>
  <si>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</si>
  <si>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</si>
  <si>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</si>
  <si>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</si>
  <si>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</si>
  <si>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</si>
  <si>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</si>
  <si>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</si>
  <si>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</si>
  <si>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</si>
  <si>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</si>
  <si>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</si>
  <si>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</si>
  <si>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</si>
  <si>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</si>
  <si>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</si>
  <si>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</si>
  <si>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</si>
  <si>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</si>
  <si>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</si>
  <si>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</si>
  <si>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</si>
  <si>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</si>
  <si>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</si>
  <si>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</si>
  <si>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</si>
  <si>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</si>
  <si>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</si>
  <si>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</si>
  <si>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</si>
  <si>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</si>
  <si>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</si>
  <si>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</si>
  <si>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</si>
  <si>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</si>
  <si>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</si>
  <si>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</si>
  <si>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</si>
  <si>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</si>
  <si>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</si>
  <si>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</si>
  <si>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</si>
  <si>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</si>
  <si>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</si>
  <si>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</si>
  <si>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</si>
  <si>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</si>
  <si>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</si>
  <si>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</si>
  <si>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</si>
  <si>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</si>
  <si>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</si>
  <si>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</si>
  <si>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</si>
  <si>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</si>
  <si>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</si>
  <si>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</si>
  <si>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</si>
  <si>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</si>
  <si>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</si>
  <si>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</si>
  <si>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</si>
  <si>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</si>
  <si>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</si>
  <si>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</si>
  <si>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</si>
  <si>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</si>
  <si>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</si>
  <si>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</si>
  <si>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</si>
  <si>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</si>
  <si>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</si>
  <si>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</si>
  <si>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</si>
  <si>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</si>
  <si>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</si>
  <si>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</si>
  <si>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</si>
  <si>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</si>
  <si>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</si>
  <si>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</si>
  <si>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</si>
  <si>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</si>
  <si>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</si>
  <si>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</si>
  <si>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</si>
  <si>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</si>
  <si>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</si>
  <si>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</si>
  <si>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</si>
  <si>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</si>
  <si>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</si>
  <si>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</si>
  <si>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</si>
  <si>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</si>
  <si>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</si>
  <si>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</si>
  <si>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</si>
  <si>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</si>
  <si>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</si>
  <si>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</si>
  <si>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</si>
  <si>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</si>
  <si>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</si>
  <si>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</si>
  <si>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</si>
  <si>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</si>
  <si>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</si>
  <si>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</si>
  <si>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</si>
  <si>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</si>
  <si>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</si>
  <si>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</si>
  <si>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</si>
  <si>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</si>
  <si>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</si>
  <si>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</si>
  <si>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</si>
  <si>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</si>
  <si>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</si>
  <si>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</si>
  <si>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</si>
  <si>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</si>
  <si>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</si>
  <si>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</si>
  <si>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</si>
  <si>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</si>
  <si>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</si>
  <si>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</si>
  <si>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</si>
  <si>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</si>
  <si>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</si>
  <si>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</si>
  <si>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</si>
  <si>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</si>
  <si>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</si>
  <si>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</si>
  <si>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</si>
  <si>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</si>
  <si>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</si>
  <si>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</si>
  <si>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</si>
  <si>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</si>
  <si>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</si>
  <si>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</si>
  <si>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</si>
  <si>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</si>
  <si>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</si>
  <si>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</si>
  <si>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</si>
  <si>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</si>
  <si>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</si>
  <si>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</si>
  <si>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</si>
  <si>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</si>
  <si>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</si>
  <si>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</si>
  <si>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</si>
  <si>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</si>
  <si>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</si>
  <si>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</si>
  <si>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</si>
  <si>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</si>
  <si>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</si>
  <si>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</si>
  <si>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</si>
  <si>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</si>
  <si>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</si>
  <si>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</si>
  <si>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</si>
  <si>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</si>
  <si>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</si>
  <si>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</si>
  <si>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</si>
  <si>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</si>
  <si>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</si>
  <si>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</si>
  <si>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</si>
  <si>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</si>
  <si>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</si>
  <si>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</si>
  <si>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</si>
  <si>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</si>
  <si>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</si>
  <si>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</si>
  <si>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</si>
  <si>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</si>
  <si>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</si>
  <si>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</si>
  <si>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</si>
  <si>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</si>
  <si>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</si>
  <si>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</si>
  <si>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</si>
  <si>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</si>
  <si>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</si>
  <si>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</si>
  <si>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</si>
  <si>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</si>
  <si>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</si>
  <si>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</si>
  <si>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</si>
  <si>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</si>
  <si>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</si>
  <si>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</si>
  <si>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</si>
  <si>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</si>
  <si>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</si>
  <si>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</si>
  <si>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</si>
  <si>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</si>
  <si>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</si>
  <si>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</si>
  <si>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</si>
  <si>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</si>
  <si>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</si>
  <si>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</si>
  <si>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</si>
  <si>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</si>
  <si>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</si>
  <si>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</si>
  <si>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</si>
  <si>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</si>
  <si>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</si>
  <si>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</si>
  <si>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</si>
  <si>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</si>
  <si>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</si>
  <si>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</si>
  <si>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</si>
  <si>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</si>
  <si>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</si>
  <si>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</si>
  <si>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</si>
  <si>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</si>
  <si>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</si>
  <si>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</si>
  <si>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</si>
  <si>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</si>
  <si>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</si>
  <si>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</si>
  <si>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</si>
  <si>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</si>
  <si>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</si>
  <si>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</si>
  <si>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</si>
  <si>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</si>
  <si>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</si>
  <si>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</si>
  <si>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</si>
  <si>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</si>
  <si>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</si>
  <si>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</si>
  <si>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</si>
  <si>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</si>
  <si>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</si>
  <si>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</si>
  <si>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</si>
  <si>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</si>
  <si>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</si>
  <si>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</si>
  <si>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</si>
  <si>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</si>
  <si>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</si>
  <si>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</si>
  <si>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</si>
  <si>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</si>
  <si>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</si>
  <si>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</si>
  <si>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</si>
  <si>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</si>
  <si>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</si>
  <si>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</si>
  <si>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</si>
  <si>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</si>
  <si>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</si>
  <si>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</si>
  <si>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</si>
  <si>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</si>
  <si>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</si>
  <si>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</si>
  <si>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</si>
  <si>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</si>
  <si>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</si>
  <si>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</si>
  <si>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</si>
  <si>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</si>
  <si>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</si>
  <si>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</si>
  <si>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</si>
  <si>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</si>
  <si>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</si>
  <si>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</si>
  <si>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</si>
  <si>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</si>
  <si>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</si>
  <si>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</si>
  <si>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</si>
  <si>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</si>
  <si>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</si>
  <si>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</si>
  <si>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</si>
  <si>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</si>
  <si>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</si>
  <si>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</si>
  <si>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</si>
  <si>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</si>
  <si>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</si>
  <si>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</si>
  <si>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</si>
  <si>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</si>
  <si>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</si>
  <si>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</si>
  <si>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</si>
  <si>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</si>
  <si>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</si>
  <si>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</si>
  <si>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</si>
  <si>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</si>
  <si>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</si>
  <si>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</si>
  <si>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</si>
  <si>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</si>
  <si>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</si>
  <si>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</si>
  <si>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</si>
  <si>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</si>
  <si>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</si>
  <si>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</si>
  <si>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</si>
  <si>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</si>
  <si>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</si>
  <si>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</si>
  <si>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</si>
  <si>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</si>
  <si>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</si>
  <si>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</si>
  <si>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</si>
  <si>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</si>
  <si>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</si>
  <si>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</si>
  <si>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</si>
  <si>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</si>
  <si>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</si>
  <si>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</si>
  <si>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</si>
  <si>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</si>
  <si>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</si>
  <si>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</si>
  <si>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</si>
  <si>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</si>
  <si>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</si>
  <si>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</si>
  <si>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</si>
  <si>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</si>
  <si>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</si>
  <si>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</si>
  <si>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</si>
  <si>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</si>
  <si>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</si>
  <si>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</si>
  <si>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</si>
  <si>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</si>
  <si>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</si>
  <si>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</si>
  <si>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</si>
  <si>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</si>
  <si>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</si>
  <si>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</si>
  <si>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</si>
  <si>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</si>
  <si>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</si>
  <si>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</si>
  <si>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</si>
  <si>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</si>
  <si>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</si>
  <si>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</si>
  <si>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</si>
  <si>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</si>
  <si>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</si>
  <si>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</si>
  <si>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</si>
  <si>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</si>
  <si>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</si>
  <si>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</si>
  <si>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</si>
  <si>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</si>
  <si>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</si>
  <si>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</si>
  <si>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</si>
  <si>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</si>
  <si>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</si>
  <si>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</si>
  <si>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</si>
  <si>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</si>
  <si>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</si>
  <si>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</si>
  <si>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</si>
  <si>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</si>
  <si>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</si>
  <si>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</si>
  <si>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</si>
  <si>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</si>
  <si>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</si>
  <si>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</si>
  <si>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</si>
  <si>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</si>
  <si>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</si>
  <si>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</si>
  <si>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</si>
  <si>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</si>
  <si>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</si>
  <si>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</si>
  <si>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</si>
  <si>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</si>
  <si>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</si>
  <si>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</si>
  <si>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</si>
  <si>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</si>
  <si>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</si>
  <si>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</si>
  <si>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</si>
  <si>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</si>
  <si>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</si>
  <si>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</si>
  <si>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</si>
  <si>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</si>
  <si>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</si>
  <si>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</si>
  <si>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</si>
  <si>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</si>
  <si>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</si>
  <si>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</si>
  <si>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</si>
  <si>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</si>
  <si>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</si>
  <si>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</si>
  <si>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</si>
  <si>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</si>
  <si>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</si>
  <si>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</si>
  <si>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</si>
  <si>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</si>
  <si>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</si>
  <si>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</si>
  <si>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</si>
  <si>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</si>
  <si>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</si>
  <si>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</si>
  <si>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</si>
  <si>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</si>
  <si>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</si>
  <si>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</si>
  <si>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</si>
  <si>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</si>
  <si>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</si>
  <si>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</si>
  <si>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</si>
  <si>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</si>
  <si>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</si>
  <si>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</si>
  <si>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</si>
  <si>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</si>
  <si>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</si>
  <si>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</si>
  <si>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</si>
  <si>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</si>
  <si>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</si>
  <si>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</si>
  <si>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</si>
  <si>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</si>
  <si>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</si>
  <si>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</si>
  <si>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</si>
  <si>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</si>
  <si>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</si>
  <si>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</si>
  <si>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</si>
  <si>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</si>
  <si>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</si>
  <si>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</si>
  <si>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</si>
  <si>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</si>
  <si>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</si>
  <si>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</si>
  <si>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</si>
  <si>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</si>
  <si>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</si>
  <si>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</si>
  <si>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</si>
  <si>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</si>
  <si>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</si>
  <si>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</si>
  <si>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</si>
  <si>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</si>
  <si>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</si>
  <si>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</si>
  <si>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</si>
  <si>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</si>
  <si>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</si>
  <si>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</si>
  <si>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</si>
  <si>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</si>
  <si>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</si>
  <si>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</si>
  <si>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</si>
  <si>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</si>
  <si>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</si>
  <si>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</si>
  <si>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</si>
  <si>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</si>
  <si>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</si>
  <si>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</si>
  <si>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</si>
  <si>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</si>
  <si>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</si>
  <si>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</si>
  <si>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</si>
  <si>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</si>
  <si>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</si>
  <si>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</si>
  <si>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</si>
  <si>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</si>
  <si>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</si>
  <si>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</si>
  <si>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</si>
  <si>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</si>
  <si>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</si>
  <si>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</si>
  <si>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</si>
  <si>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</si>
  <si>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</si>
  <si>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</si>
  <si>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</si>
  <si>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</si>
  <si>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</si>
  <si>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</si>
  <si>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</si>
  <si>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</si>
  <si>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</si>
  <si>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</si>
  <si>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</si>
  <si>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</si>
  <si>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</si>
  <si>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</si>
  <si>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</si>
  <si>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</si>
  <si>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</si>
  <si>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</si>
  <si>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</si>
  <si>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</si>
  <si>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</si>
  <si>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</si>
  <si>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</si>
  <si>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</si>
  <si>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</si>
  <si>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</si>
  <si>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</si>
  <si>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</si>
  <si>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</si>
  <si>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</si>
  <si>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</si>
  <si>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</si>
  <si>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</si>
  <si>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</si>
  <si>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</si>
  <si>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</si>
  <si>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</si>
  <si>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</si>
  <si>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</si>
  <si>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</si>
  <si>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</si>
  <si>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</si>
  <si>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</si>
  <si>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</si>
  <si>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</si>
  <si>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</si>
  <si>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</si>
  <si>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</si>
  <si>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</si>
  <si>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</si>
  <si>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</si>
  <si>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</si>
  <si>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</si>
  <si>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</si>
  <si>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</si>
  <si>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</si>
  <si>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</si>
  <si>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</si>
  <si>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</si>
  <si>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</si>
  <si>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</si>
  <si>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</si>
  <si>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</si>
  <si>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</si>
  <si>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</si>
  <si>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</si>
  <si>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</si>
  <si>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</si>
  <si>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</si>
  <si>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</si>
  <si>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</si>
  <si>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</si>
  <si>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</si>
  <si>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</si>
  <si>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</si>
  <si>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</si>
  <si>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</si>
  <si>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</si>
  <si>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</si>
  <si>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</si>
  <si>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</si>
  <si>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</si>
  <si>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</si>
  <si>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</si>
  <si>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</si>
  <si>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</si>
  <si>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</si>
  <si>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</si>
  <si>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</si>
  <si>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</si>
  <si>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</si>
  <si>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</si>
  <si>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</si>
  <si>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</si>
  <si>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</si>
  <si>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</si>
  <si>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</si>
  <si>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</si>
  <si>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</si>
  <si>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</si>
  <si>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</si>
  <si>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</si>
  <si>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</si>
  <si>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</si>
  <si>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</si>
  <si>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</si>
  <si>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</si>
  <si>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</si>
  <si>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</si>
  <si>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</si>
  <si>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</si>
  <si>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</si>
  <si>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</si>
  <si>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</si>
  <si>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</si>
  <si>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</si>
  <si>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</si>
  <si>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</si>
  <si>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</si>
  <si>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</si>
  <si>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</si>
  <si>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</si>
  <si>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</si>
  <si>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</si>
  <si>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</si>
  <si>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</si>
  <si>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</si>
  <si>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</si>
  <si>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</si>
  <si>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</si>
  <si>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</si>
  <si>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</si>
  <si>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</si>
  <si>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</si>
  <si>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</si>
  <si>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</si>
  <si>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</si>
  <si>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</si>
  <si>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</si>
  <si>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</si>
  <si>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</si>
  <si>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</si>
  <si>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</si>
  <si>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</si>
  <si>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</si>
  <si>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</si>
  <si>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</si>
  <si>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</si>
  <si>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</si>
  <si>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</si>
  <si>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</si>
  <si>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</si>
  <si>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</si>
  <si>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</si>
  <si>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</si>
  <si>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</si>
  <si>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</si>
  <si>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</si>
  <si>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</si>
  <si>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</si>
  <si>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</si>
  <si>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</si>
  <si>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</si>
  <si>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</si>
  <si>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</si>
  <si>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</si>
  <si>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</si>
  <si>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</si>
  <si>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</si>
  <si>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</si>
  <si>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</si>
  <si>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</si>
  <si>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</si>
  <si>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</si>
  <si>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</si>
  <si>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</si>
  <si>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</si>
  <si>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</si>
  <si>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</si>
  <si>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</si>
  <si>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</si>
  <si>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</si>
  <si>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</si>
  <si>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</si>
  <si>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</si>
  <si>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</si>
  <si>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</si>
  <si>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</si>
  <si>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</si>
  <si>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</si>
  <si>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</si>
  <si>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</si>
  <si>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</si>
  <si>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</si>
  <si>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</si>
  <si>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</si>
  <si>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</si>
  <si>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</si>
  <si>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</si>
  <si>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</si>
  <si>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</si>
  <si>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</si>
  <si>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</si>
  <si>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</si>
  <si>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</si>
  <si>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</si>
  <si>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</si>
  <si>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</si>
  <si>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</si>
  <si>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</si>
  <si>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</si>
  <si>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</si>
  <si>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</si>
  <si>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</si>
  <si>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</si>
  <si>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</si>
  <si>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</si>
  <si>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</si>
  <si>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</si>
  <si>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</si>
  <si>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</si>
  <si>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</si>
  <si>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</si>
  <si>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</si>
  <si>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</si>
  <si>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</si>
  <si>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</si>
  <si>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</si>
  <si>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</si>
  <si>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</si>
  <si>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</si>
  <si>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</si>
  <si>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</si>
  <si>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</si>
  <si>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</si>
  <si>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</si>
  <si>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</si>
  <si>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</si>
  <si>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</si>
  <si>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</si>
  <si>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</si>
  <si>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</si>
  <si>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</si>
  <si>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</si>
  <si>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</si>
  <si>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</si>
  <si>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</si>
  <si>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</si>
  <si>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</si>
  <si>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</si>
  <si>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</si>
  <si>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</si>
  <si>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</si>
  <si>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</si>
  <si>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</si>
  <si>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</si>
  <si>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</si>
  <si>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</si>
  <si>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</si>
  <si>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</si>
  <si>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</si>
  <si>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</si>
  <si>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</si>
  <si>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</si>
  <si>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</si>
  <si>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</si>
  <si>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</si>
  <si>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</si>
  <si>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</si>
  <si>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</si>
  <si>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</si>
  <si>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</si>
  <si>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</si>
  <si>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</si>
  <si>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</si>
  <si>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</si>
  <si>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</si>
  <si>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</si>
  <si>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</si>
  <si>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</si>
  <si>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</si>
  <si>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</si>
  <si>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</si>
  <si>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</si>
  <si>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</si>
  <si>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</si>
  <si>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</si>
  <si>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</si>
  <si>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</si>
  <si>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</si>
  <si>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</si>
  <si>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</si>
  <si>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</si>
  <si>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</si>
  <si>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</si>
  <si>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</si>
  <si>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</si>
  <si>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</si>
  <si>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</si>
  <si>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</si>
  <si>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</si>
  <si>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</si>
  <si>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</si>
  <si>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</si>
  <si>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</si>
  <si>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</si>
  <si>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</si>
  <si>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</si>
  <si>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</si>
  <si>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</si>
  <si>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</si>
  <si>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</si>
  <si>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</si>
  <si>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</si>
  <si>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</si>
  <si>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</si>
  <si>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</si>
  <si>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</si>
  <si>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</si>
  <si>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</si>
  <si>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</si>
  <si>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</si>
  <si>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</si>
  <si>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</si>
  <si>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</si>
  <si>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</si>
  <si>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</si>
  <si>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</si>
  <si>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</si>
  <si>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</si>
  <si>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</si>
  <si>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</si>
  <si>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</si>
  <si>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</si>
  <si>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</si>
  <si>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</si>
  <si>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</si>
  <si>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</si>
  <si>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</si>
  <si>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</si>
  <si>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</si>
  <si>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</si>
  <si>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</si>
  <si>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</si>
  <si>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</si>
  <si>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</si>
  <si>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</si>
  <si>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</si>
  <si>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</si>
  <si>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</si>
  <si>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</si>
  <si>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</si>
  <si>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</si>
  <si>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</si>
  <si>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</si>
  <si>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</si>
  <si>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</si>
  <si>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</si>
  <si>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</si>
  <si>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</si>
  <si>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</si>
  <si>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</si>
  <si>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</si>
  <si>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</si>
  <si>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</si>
  <si>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</si>
  <si>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</si>
  <si>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</si>
  <si>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</si>
  <si>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</si>
  <si>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</si>
  <si>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</si>
  <si>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</si>
  <si>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</si>
  <si>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</si>
  <si>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</si>
  <si>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</si>
  <si>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</si>
  <si>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</si>
  <si>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</si>
  <si>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</si>
  <si>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</si>
  <si>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</si>
  <si>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</si>
  <si>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</si>
  <si>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</si>
  <si>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</si>
  <si>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</si>
  <si>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</si>
  <si>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</si>
  <si>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</si>
  <si>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</si>
  <si>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</si>
  <si>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</si>
  <si>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</si>
  <si>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</si>
  <si>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</si>
  <si>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</si>
  <si>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</si>
  <si>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</si>
  <si>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</si>
  <si>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</si>
  <si>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</si>
  <si>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</si>
  <si>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</si>
  <si>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</si>
  <si>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</si>
  <si>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</si>
  <si>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</si>
  <si>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</si>
  <si>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</si>
  <si>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</si>
  <si>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</si>
  <si>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</si>
  <si>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</si>
  <si>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</si>
  <si>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</si>
  <si>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</si>
  <si>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</si>
  <si>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</si>
  <si>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</si>
  <si>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</si>
  <si>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</si>
  <si>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</si>
  <si>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</si>
  <si>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</si>
  <si>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</si>
  <si>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</si>
  <si>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</si>
  <si>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</si>
  <si>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</si>
  <si>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</si>
  <si>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</si>
  <si>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</si>
  <si>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</si>
  <si>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</si>
  <si>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</si>
  <si>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</si>
  <si>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</si>
  <si>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</si>
  <si>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</si>
  <si>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</si>
  <si>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</si>
  <si>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</si>
  <si>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</si>
  <si>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</si>
  <si>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</si>
  <si>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</si>
  <si>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</si>
  <si>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</si>
  <si>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</si>
  <si>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</si>
  <si>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</si>
  <si>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</si>
  <si>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</si>
  <si>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</si>
  <si>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</si>
  <si>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</si>
  <si>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</si>
  <si>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</si>
  <si>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</si>
  <si>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</si>
  <si>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</si>
  <si>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</si>
  <si>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</si>
  <si>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</si>
  <si>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</si>
  <si>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</si>
  <si>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</si>
  <si>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</si>
  <si>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</si>
  <si>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</si>
  <si>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</si>
  <si>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</si>
  <si>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</si>
  <si>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</si>
  <si>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</si>
  <si>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</si>
  <si>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</si>
  <si>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</si>
  <si>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</si>
  <si>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</si>
  <si>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</si>
  <si>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</si>
  <si>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</si>
  <si>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</si>
  <si>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</si>
  <si>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</si>
  <si>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</si>
  <si>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</si>
  <si>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</si>
  <si>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</si>
  <si>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</si>
  <si>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</si>
  <si>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</si>
  <si>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</si>
  <si>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</si>
  <si>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</si>
  <si>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</si>
  <si>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</si>
  <si>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</si>
  <si>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</si>
  <si>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</si>
  <si>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</si>
  <si>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</si>
  <si>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</si>
  <si>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</si>
  <si>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</si>
  <si>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</si>
  <si>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</si>
  <si>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</si>
  <si>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</si>
  <si>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</si>
  <si>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</si>
  <si>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</si>
  <si>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</si>
  <si>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</si>
  <si>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</si>
  <si>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</si>
  <si>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</si>
  <si>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</si>
  <si>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</si>
  <si>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</si>
  <si>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</si>
  <si>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</si>
  <si>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</si>
  <si>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</si>
  <si>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</si>
  <si>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</si>
  <si>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</si>
  <si>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</si>
  <si>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</si>
  <si>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</si>
  <si>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</si>
  <si>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</si>
  <si>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</si>
  <si>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</si>
  <si>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</si>
  <si>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</si>
  <si>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</si>
  <si>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</si>
  <si>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</si>
  <si>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</si>
  <si>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</si>
  <si>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</si>
  <si>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</si>
  <si>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</si>
  <si>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</si>
  <si>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</si>
  <si>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</si>
  <si>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</si>
  <si>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</si>
  <si>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</si>
  <si>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</si>
  <si>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</si>
  <si>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</si>
  <si>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</si>
  <si>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</si>
  <si>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</si>
  <si>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</si>
  <si>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</si>
  <si>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</si>
  <si>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</si>
  <si>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</si>
  <si>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</si>
  <si>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</si>
  <si>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</si>
  <si>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</si>
  <si>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</si>
  <si>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</si>
  <si>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</si>
  <si>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</si>
  <si>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</si>
  <si>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</si>
  <si>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</si>
  <si>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</si>
  <si>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</si>
  <si>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</si>
  <si>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</si>
  <si>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</si>
  <si>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</si>
  <si>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</si>
  <si>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</si>
  <si>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</si>
  <si>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</si>
  <si>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</si>
  <si>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</si>
  <si>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</si>
  <si>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</si>
  <si>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</si>
  <si>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</si>
  <si>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</si>
  <si>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</si>
  <si>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</si>
  <si>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</si>
  <si>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</si>
  <si>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</si>
  <si>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</si>
  <si>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</si>
  <si>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</si>
  <si>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</si>
  <si>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</si>
  <si>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</si>
  <si>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</si>
  <si>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</si>
  <si>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</si>
  <si>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</si>
  <si>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</si>
  <si>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</si>
  <si>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</si>
  <si>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</si>
  <si>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</si>
  <si>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</si>
  <si>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</si>
  <si>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</si>
  <si>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</si>
  <si>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</si>
  <si>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</si>
  <si>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</si>
  <si>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</si>
  <si>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</si>
  <si>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</si>
  <si>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</si>
  <si>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</si>
  <si>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</si>
  <si>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</si>
  <si>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</si>
  <si>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</si>
  <si>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</si>
  <si>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</si>
  <si>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</si>
  <si>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</si>
  <si>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</si>
  <si>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</si>
  <si>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</si>
  <si>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</si>
  <si>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</si>
  <si>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</si>
  <si>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</si>
  <si>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</si>
  <si>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</si>
  <si>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</si>
  <si>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</si>
  <si>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</si>
  <si>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</si>
  <si>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</si>
  <si>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</si>
  <si>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</si>
  <si>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</si>
  <si>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</si>
  <si>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</si>
  <si>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</si>
  <si>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</si>
  <si>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</si>
  <si>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</si>
  <si>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</si>
  <si>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</si>
  <si>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</si>
  <si>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</si>
  <si>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</si>
  <si>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</si>
  <si>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</si>
  <si>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</si>
  <si>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</si>
  <si>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</si>
  <si>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</si>
  <si>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</si>
  <si>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</si>
  <si>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</si>
  <si>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</si>
  <si>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</si>
  <si>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</si>
  <si>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</si>
  <si>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</si>
  <si>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</si>
  <si>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</si>
  <si>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</si>
  <si>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</si>
  <si>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</si>
  <si>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</si>
  <si>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</si>
  <si>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</si>
  <si>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</si>
  <si>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</si>
  <si>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</si>
  <si>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</si>
  <si>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</si>
  <si>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</si>
  <si>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</si>
  <si>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</si>
  <si>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</si>
  <si>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</si>
  <si>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</si>
  <si>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</si>
  <si>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</si>
  <si>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</si>
  <si>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</si>
  <si>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</si>
  <si>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</si>
  <si>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</si>
  <si>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</si>
  <si>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</si>
  <si>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</si>
  <si>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</si>
  <si>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</si>
  <si>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</si>
  <si>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</si>
  <si>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</si>
  <si>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</si>
  <si>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</si>
  <si>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</si>
  <si>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</si>
  <si>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</si>
  <si>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</si>
  <si>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</si>
  <si>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</si>
  <si>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</si>
  <si>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</si>
  <si>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</si>
  <si>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</si>
  <si>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</si>
  <si>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</si>
  <si>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</si>
  <si>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</si>
  <si>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</si>
  <si>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</si>
  <si>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</si>
  <si>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</si>
  <si>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</si>
  <si>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</si>
  <si>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</si>
  <si>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</si>
  <si>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</si>
  <si>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</si>
  <si>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</si>
  <si>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</si>
  <si>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</si>
  <si>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</si>
  <si>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</si>
  <si>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</si>
  <si>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</si>
  <si>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</si>
  <si>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</si>
  <si>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</si>
  <si>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</si>
  <si>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</si>
  <si>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</si>
  <si>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</si>
  <si>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</si>
  <si>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</si>
  <si>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</si>
  <si>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</si>
  <si>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</si>
  <si>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</si>
  <si>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</si>
  <si>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</si>
  <si>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</si>
  <si>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</si>
  <si>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</si>
  <si>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</si>
  <si>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</si>
  <si>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</si>
  <si>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</si>
  <si>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</si>
  <si>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</si>
  <si>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</si>
  <si>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</si>
  <si>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</si>
  <si>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</si>
  <si>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</si>
  <si>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</si>
  <si>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</si>
  <si>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</si>
  <si>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</si>
  <si>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</si>
  <si>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</si>
  <si>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</si>
  <si>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</si>
  <si>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</si>
  <si>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</si>
  <si>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</si>
  <si>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</si>
  <si>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</si>
  <si>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</si>
  <si>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</si>
  <si>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</si>
  <si>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</si>
  <si>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</si>
  <si>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</si>
  <si>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</si>
  <si>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</si>
  <si>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</si>
  <si>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</si>
  <si>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</si>
  <si>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</si>
  <si>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</si>
  <si>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</si>
  <si>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</si>
  <si>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</si>
  <si>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</si>
  <si>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</si>
  <si>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</si>
  <si>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</si>
  <si>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</si>
  <si>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</si>
  <si>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</si>
  <si>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</si>
  <si>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</si>
  <si>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</si>
  <si>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</si>
  <si>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</si>
  <si>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</si>
  <si>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</si>
  <si>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</si>
  <si>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</si>
  <si>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</si>
  <si>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</si>
  <si>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</si>
  <si>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</si>
  <si>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</si>
  <si>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</si>
  <si>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</si>
  <si>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</si>
  <si>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</si>
  <si>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</si>
  <si>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</si>
  <si>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</si>
  <si>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</si>
  <si>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</si>
  <si>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</si>
  <si>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</si>
  <si>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</si>
  <si>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</si>
  <si>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</si>
  <si>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</si>
  <si>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</si>
  <si>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</si>
  <si>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</si>
  <si>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</si>
  <si>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</si>
  <si>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</si>
  <si>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</si>
  <si>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</si>
  <si>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</si>
  <si>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</si>
  <si>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</si>
  <si>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</si>
  <si>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</si>
  <si>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</si>
  <si>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</si>
  <si>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</si>
  <si>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</si>
  <si>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</si>
  <si>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</si>
  <si>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</si>
  <si>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</si>
  <si>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</si>
  <si>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</si>
  <si>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</si>
  <si>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</si>
  <si>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</si>
  <si>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</si>
  <si>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</si>
  <si>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</si>
  <si>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</si>
  <si>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</si>
  <si>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</si>
  <si>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</si>
  <si>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</si>
  <si>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</si>
  <si>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</si>
  <si>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</si>
  <si>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</si>
  <si>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</si>
  <si>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</si>
  <si>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</si>
  <si>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</si>
  <si>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</si>
  <si>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</si>
  <si>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</si>
  <si>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</si>
  <si>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</si>
  <si>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</si>
  <si>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</si>
  <si>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</si>
  <si>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</si>
  <si>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</si>
  <si>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</si>
  <si>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</si>
  <si>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</si>
  <si>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</si>
  <si>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</si>
  <si>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</si>
  <si>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</si>
  <si>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</si>
  <si>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</si>
  <si>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</si>
  <si>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</si>
  <si>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</si>
  <si>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</si>
  <si>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</si>
  <si>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</si>
  <si>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</si>
  <si>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</si>
  <si>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</si>
  <si>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</si>
  <si>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</si>
  <si>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</si>
  <si>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</si>
  <si>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</si>
  <si>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</si>
  <si>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</si>
  <si>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</si>
  <si>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</si>
  <si>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</si>
  <si>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</si>
  <si>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</si>
  <si>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</si>
  <si>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</si>
  <si>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</si>
  <si>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</si>
  <si>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</si>
  <si>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</si>
  <si>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</si>
  <si>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</si>
  <si>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</si>
  <si>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</si>
  <si>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</si>
  <si>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</si>
  <si>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</si>
  <si>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</si>
  <si>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</si>
  <si>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</si>
  <si>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</si>
  <si>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</si>
  <si>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</si>
  <si>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</si>
  <si>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</si>
  <si>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</si>
  <si>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</si>
  <si>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</si>
  <si>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</si>
  <si>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</si>
  <si>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</si>
  <si>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</si>
  <si>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</si>
  <si>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</si>
  <si>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</si>
  <si>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</si>
  <si>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</si>
  <si>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</si>
  <si>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</si>
  <si>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</si>
  <si>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</si>
  <si>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</si>
  <si>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</si>
  <si>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</si>
  <si>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</si>
  <si>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</si>
  <si>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</si>
  <si>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</si>
  <si>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</si>
  <si>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</si>
  <si>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</si>
  <si>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</si>
  <si>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</si>
  <si>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</si>
  <si>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</si>
  <si>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</si>
  <si>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</si>
  <si>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</si>
  <si>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</si>
  <si>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</si>
  <si>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</si>
  <si>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</si>
  <si>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</si>
  <si>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</si>
  <si>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</si>
  <si>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</si>
  <si>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</si>
  <si>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</si>
  <si>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</si>
  <si>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</si>
  <si>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</si>
  <si>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</si>
  <si>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</si>
  <si>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</si>
  <si>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</si>
  <si>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</si>
  <si>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</si>
  <si>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</si>
  <si>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</si>
  <si>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</si>
  <si>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</si>
  <si>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</si>
  <si>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</si>
  <si>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</si>
  <si>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</si>
  <si>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</si>
  <si>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</si>
  <si>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</si>
  <si>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</si>
  <si>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</si>
  <si>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</si>
  <si>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</si>
  <si>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</si>
  <si>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</si>
  <si>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</si>
  <si>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</si>
  <si>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</si>
  <si>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</si>
  <si>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</si>
  <si>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</si>
  <si>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</si>
  <si>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</si>
  <si>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</si>
  <si>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</si>
  <si>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</si>
  <si>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</si>
  <si>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</si>
  <si>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</si>
  <si>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</si>
  <si>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</si>
  <si>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</si>
  <si>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</si>
  <si>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</si>
  <si>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</si>
  <si>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</si>
  <si>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</si>
  <si>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</si>
  <si>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</si>
  <si>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</si>
  <si>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</si>
  <si>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</si>
  <si>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</si>
  <si>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</si>
  <si>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</si>
  <si>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</si>
  <si>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</si>
  <si>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</si>
  <si>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</si>
  <si>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</si>
  <si>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</si>
  <si>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</si>
  <si>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</si>
  <si>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</si>
  <si>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</si>
  <si>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</si>
  <si>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</si>
  <si>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</si>
  <si>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</si>
  <si>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</si>
  <si>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</si>
  <si>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</si>
  <si>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</si>
  <si>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</si>
  <si>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</si>
  <si>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</si>
  <si>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</si>
  <si>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</si>
  <si>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</si>
  <si>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</si>
  <si>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</si>
  <si>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</si>
  <si>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</si>
  <si>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</si>
  <si>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</si>
  <si>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</si>
  <si>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</si>
  <si>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</si>
  <si>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</si>
  <si>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</si>
  <si>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</si>
  <si>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</si>
  <si>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</si>
  <si>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</si>
  <si>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</si>
  <si>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</si>
  <si>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</si>
  <si>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</si>
  <si>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</si>
  <si>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</si>
  <si>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</si>
  <si>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</si>
  <si>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</si>
  <si>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</si>
  <si>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</si>
  <si>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</si>
  <si>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</si>
  <si>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</si>
  <si>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</si>
  <si>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</si>
  <si>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</si>
  <si>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</si>
  <si>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</si>
  <si>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</si>
  <si>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</si>
  <si>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</si>
  <si>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</si>
  <si>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</si>
  <si>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</si>
  <si>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</si>
  <si>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</si>
  <si>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</si>
  <si>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</si>
  <si>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</si>
  <si>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</si>
  <si>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</si>
  <si>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</si>
  <si>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</si>
  <si>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</si>
  <si>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</si>
  <si>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</si>
  <si>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</si>
  <si>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</si>
  <si>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</si>
  <si>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</si>
  <si>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</si>
  <si>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</si>
  <si>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</si>
  <si>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</si>
  <si>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</si>
  <si>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</si>
  <si>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</si>
  <si>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</si>
  <si>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</si>
  <si>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</si>
  <si>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</si>
  <si>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</si>
  <si>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</si>
  <si>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</si>
  <si>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</si>
  <si>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</si>
  <si>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</si>
  <si>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</si>
  <si>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</si>
  <si>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</si>
  <si>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</si>
  <si>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</si>
  <si>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</si>
  <si>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</si>
  <si>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</si>
  <si>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</si>
  <si>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</si>
  <si>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</si>
  <si>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</si>
  <si>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</si>
  <si>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</si>
  <si>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</si>
  <si>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</si>
  <si>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</si>
  <si>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</si>
  <si>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</si>
  <si>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</si>
  <si>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</si>
  <si>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</si>
  <si>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</si>
  <si>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</si>
  <si>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</si>
  <si>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</si>
  <si>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</si>
  <si>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</si>
  <si>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</si>
  <si>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</si>
  <si>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</si>
  <si>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</si>
  <si>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</si>
  <si>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</si>
  <si>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</si>
  <si>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</si>
  <si>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</si>
  <si>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</si>
  <si>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</si>
  <si>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</si>
  <si>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</si>
  <si>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</si>
  <si>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</si>
  <si>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</si>
  <si>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</si>
  <si>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</si>
  <si>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</si>
  <si>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</si>
  <si>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</si>
  <si>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</si>
  <si>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</si>
  <si>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</si>
  <si>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</si>
  <si>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</si>
  <si>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</si>
  <si>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</si>
  <si>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</si>
  <si>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</si>
  <si>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</si>
  <si>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</si>
  <si>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</si>
  <si>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</si>
  <si>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</si>
  <si>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</si>
  <si>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</si>
  <si>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</si>
  <si>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</si>
  <si>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</si>
  <si>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</si>
  <si>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</si>
  <si>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</si>
  <si>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</si>
  <si>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</si>
  <si>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</si>
  <si>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</si>
  <si>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</si>
  <si>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</si>
  <si>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</si>
  <si>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</si>
  <si>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</si>
  <si>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</si>
  <si>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</si>
  <si>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</si>
  <si>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</si>
  <si>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</si>
  <si>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</si>
  <si>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</si>
  <si>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</si>
  <si>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</si>
  <si>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</si>
  <si>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</si>
  <si>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</si>
  <si>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</si>
  <si>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</si>
  <si>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</si>
  <si>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</si>
  <si>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</si>
  <si>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</si>
  <si>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</si>
  <si>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</si>
  <si>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</si>
  <si>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</si>
  <si>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</si>
  <si>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</si>
  <si>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</si>
  <si>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</si>
  <si>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</si>
  <si>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</si>
  <si>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</si>
  <si>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</si>
  <si>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</si>
  <si>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</si>
  <si>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</si>
  <si>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</si>
  <si>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</si>
  <si>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</si>
  <si>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</si>
  <si>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</si>
  <si>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</si>
  <si>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</si>
  <si>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</si>
  <si>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</si>
  <si>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</si>
  <si>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</si>
  <si>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</si>
  <si>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</si>
  <si>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</si>
  <si>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</si>
  <si>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</si>
  <si>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</si>
  <si>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</si>
  <si>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</si>
  <si>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</si>
  <si>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</si>
  <si>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</si>
  <si>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</si>
  <si>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</si>
  <si>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</si>
  <si>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</si>
  <si>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</si>
  <si>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</si>
  <si>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</si>
  <si>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</si>
  <si>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</si>
  <si>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</si>
  <si>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</si>
  <si>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</si>
  <si>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</si>
  <si>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</si>
  <si>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</si>
  <si>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</si>
  <si>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</si>
  <si>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</si>
  <si>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</si>
  <si>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</si>
  <si>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</si>
  <si>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</si>
  <si>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</si>
  <si>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</si>
  <si>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</si>
  <si>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</si>
  <si>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</si>
  <si>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</si>
  <si>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</si>
  <si>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</si>
  <si>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</si>
  <si>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</si>
  <si>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</si>
  <si>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</si>
  <si>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</si>
  <si>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</si>
  <si>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</si>
  <si>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</si>
  <si>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</si>
  <si>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</si>
  <si>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</si>
  <si>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</si>
  <si>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</si>
  <si>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</si>
  <si>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</si>
  <si>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</si>
  <si>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</si>
  <si>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</si>
  <si>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</si>
  <si>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</si>
  <si>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</si>
  <si>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</si>
  <si>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</si>
  <si>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</si>
  <si>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</si>
  <si>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</si>
  <si>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</si>
  <si>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</si>
  <si>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</si>
  <si>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</si>
  <si>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</si>
  <si>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</si>
  <si>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</si>
  <si>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</si>
  <si>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</si>
  <si>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</si>
  <si>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</si>
  <si>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</si>
  <si>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</si>
  <si>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</si>
  <si>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</si>
  <si>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</si>
  <si>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</si>
  <si>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</si>
  <si>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</si>
  <si>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</si>
  <si>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</si>
  <si>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</si>
  <si>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</si>
  <si>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</si>
  <si>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</si>
  <si>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</si>
  <si>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</si>
  <si>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</si>
  <si>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</si>
  <si>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</si>
  <si>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</si>
  <si>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</si>
  <si>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</si>
  <si>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</si>
  <si>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</si>
  <si>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</si>
  <si>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</si>
  <si>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</si>
  <si>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</si>
  <si>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</si>
  <si>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</si>
  <si>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</si>
  <si>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</si>
  <si>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</si>
  <si>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</si>
  <si>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</si>
  <si>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</si>
  <si>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</si>
  <si>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</si>
  <si>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</si>
  <si>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</si>
  <si>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</si>
  <si>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</si>
  <si>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</si>
  <si>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</si>
  <si>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</si>
  <si>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</si>
  <si>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</si>
  <si>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</si>
  <si>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</si>
  <si>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</si>
  <si>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</si>
  <si>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</si>
  <si>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</si>
  <si>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</si>
  <si>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</si>
  <si>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</si>
  <si>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</si>
  <si>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</si>
  <si>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</si>
  <si>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</si>
  <si>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</si>
  <si>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</si>
  <si>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</si>
  <si>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</si>
  <si>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</si>
  <si>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</si>
  <si>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</si>
  <si>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</si>
  <si>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</si>
  <si>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</si>
  <si>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</si>
  <si>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</si>
  <si>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</si>
  <si>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</si>
  <si>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</si>
  <si>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</si>
  <si>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</si>
  <si>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</si>
  <si>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</si>
  <si>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</si>
  <si>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</si>
  <si>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</si>
  <si>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</si>
  <si>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</si>
  <si>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</si>
  <si>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</si>
  <si>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</si>
  <si>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</si>
  <si>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</si>
  <si>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</si>
  <si>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</si>
  <si>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</si>
  <si>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</si>
  <si>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</si>
  <si>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</si>
  <si>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</si>
  <si>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</si>
  <si>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</si>
  <si>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</si>
  <si>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</si>
  <si>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</si>
  <si>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</si>
  <si>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</si>
  <si>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</si>
  <si>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</si>
  <si>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</si>
  <si>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</si>
  <si>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</si>
  <si>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</si>
  <si>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</si>
  <si>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</si>
  <si>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</si>
  <si>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</si>
  <si>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</si>
  <si>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</si>
  <si>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</si>
  <si>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</si>
  <si>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</si>
  <si>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</si>
  <si>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</si>
  <si>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</si>
  <si>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</si>
  <si>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</si>
  <si>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</si>
  <si>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</si>
  <si>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</si>
  <si>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</si>
  <si>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</si>
  <si>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</si>
  <si>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</si>
  <si>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</si>
  <si>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</si>
  <si>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</si>
  <si>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</si>
  <si>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</si>
  <si>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</si>
  <si>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</si>
  <si>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</si>
  <si>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</si>
  <si>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</si>
  <si>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</si>
  <si>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</si>
  <si>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</si>
  <si>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</si>
  <si>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</si>
  <si>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</si>
  <si>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</si>
  <si>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</si>
  <si>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</si>
  <si>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</si>
  <si>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</si>
  <si>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</si>
  <si>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</si>
  <si>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</si>
  <si>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</si>
  <si>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</si>
  <si>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</si>
  <si>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</si>
  <si>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</si>
  <si>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</si>
  <si>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</si>
  <si>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</si>
  <si>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</si>
  <si>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</si>
  <si>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</si>
  <si>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</si>
  <si>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</si>
  <si>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</si>
  <si>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</si>
  <si>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</si>
  <si>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</si>
  <si>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</si>
  <si>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</si>
  <si>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</si>
  <si>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</si>
  <si>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</si>
  <si>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</si>
  <si>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</si>
  <si>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</si>
  <si>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</si>
  <si>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</si>
  <si>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</si>
  <si>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</si>
  <si>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</si>
  <si>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</si>
  <si>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</si>
  <si>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</si>
  <si>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</si>
  <si>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</si>
  <si>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</si>
  <si>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</si>
  <si>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</si>
  <si>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</si>
  <si>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</si>
  <si>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</si>
  <si>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</si>
  <si>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</si>
  <si>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</si>
  <si>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</si>
  <si>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</si>
  <si>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</si>
  <si>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</si>
  <si>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</si>
  <si>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</si>
  <si>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</si>
  <si>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</si>
  <si>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</si>
  <si>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</si>
  <si>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</si>
  <si>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</si>
  <si>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</si>
  <si>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</si>
  <si>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</si>
  <si>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</si>
  <si>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</si>
  <si>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</si>
  <si>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</si>
  <si>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</si>
  <si>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</si>
  <si>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</si>
  <si>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</si>
  <si>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</si>
  <si>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</si>
  <si>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</si>
  <si>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</si>
  <si>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</si>
  <si>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</si>
  <si>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</si>
  <si>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</si>
  <si>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</si>
  <si>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</si>
  <si>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</si>
  <si>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</si>
  <si>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</si>
  <si>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</si>
  <si>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</si>
  <si>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</si>
  <si>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</si>
  <si>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</si>
  <si>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</si>
  <si>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</si>
  <si>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</si>
  <si>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</si>
  <si>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</si>
  <si>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</si>
  <si>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</si>
  <si>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</si>
  <si>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</si>
  <si>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</si>
  <si>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</si>
  <si>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</si>
  <si>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</si>
  <si>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</si>
  <si>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</si>
  <si>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</si>
  <si>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</si>
  <si>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</si>
  <si>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</si>
  <si>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</si>
  <si>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</si>
  <si>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</si>
  <si>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</si>
  <si>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</si>
  <si>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</si>
  <si>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</si>
  <si>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</si>
  <si>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</si>
  <si>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</si>
  <si>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</si>
  <si>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</si>
  <si>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</si>
  <si>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</si>
  <si>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</si>
  <si>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</si>
  <si>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</si>
  <si>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</si>
  <si>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</si>
  <si>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</si>
  <si>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</si>
  <si>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</si>
  <si>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</si>
  <si>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</si>
  <si>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</si>
  <si>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</si>
  <si>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</si>
  <si>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</si>
  <si>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</si>
  <si>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</si>
  <si>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</si>
  <si>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</si>
  <si>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</si>
  <si>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</si>
  <si>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</si>
  <si>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</si>
  <si>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</si>
  <si>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</si>
  <si>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</si>
  <si>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</si>
  <si>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</si>
  <si>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</si>
  <si>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</si>
  <si>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</si>
  <si>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</si>
  <si>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</si>
  <si>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</si>
  <si>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</si>
  <si>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</si>
  <si>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</si>
  <si>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</si>
  <si>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</si>
  <si>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</si>
  <si>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</si>
  <si>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</si>
  <si>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</si>
  <si>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</si>
  <si>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</si>
  <si>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</si>
  <si>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</si>
  <si>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</si>
  <si>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</si>
  <si>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</si>
  <si>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</si>
  <si>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</si>
  <si>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</si>
  <si>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</si>
  <si>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</si>
  <si>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</si>
  <si>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</si>
  <si>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</si>
  <si>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</si>
  <si>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</si>
  <si>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</si>
  <si>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</si>
  <si>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</si>
  <si>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</si>
  <si>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</si>
  <si>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</si>
  <si>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</si>
  <si>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</si>
  <si>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</si>
  <si>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</si>
  <si>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</si>
  <si>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</si>
  <si>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</si>
  <si>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</si>
  <si>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</si>
  <si>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</si>
  <si>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</si>
  <si>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</si>
  <si>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</si>
  <si>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</si>
  <si>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</si>
  <si>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</si>
  <si>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</si>
  <si>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</si>
  <si>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</si>
  <si>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</si>
  <si>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</si>
  <si>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</si>
  <si>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</si>
  <si>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</si>
  <si>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</si>
  <si>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</si>
  <si>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</si>
  <si>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</si>
  <si>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</si>
  <si>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</si>
  <si>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</si>
  <si>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</si>
  <si>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</si>
  <si>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</si>
  <si>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</si>
  <si>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</si>
  <si>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</si>
  <si>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</si>
  <si>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</si>
  <si>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</si>
  <si>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</si>
  <si>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</si>
  <si>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</si>
  <si>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</si>
  <si>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</si>
  <si>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</si>
  <si>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</si>
  <si>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</si>
  <si>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</si>
  <si>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</si>
  <si>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</si>
  <si>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</si>
  <si>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</si>
  <si>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</si>
  <si>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</si>
  <si>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</si>
  <si>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</si>
  <si>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</si>
  <si>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</si>
  <si>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</si>
  <si>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</si>
  <si>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</si>
  <si>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</si>
  <si>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</si>
  <si>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</si>
  <si>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</si>
  <si>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</si>
  <si>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</si>
  <si>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</si>
  <si>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</si>
  <si>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</si>
  <si>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</si>
  <si>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</si>
  <si>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</si>
  <si>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</si>
  <si>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</si>
  <si>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</si>
  <si>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</si>
  <si>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</si>
  <si>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</si>
  <si>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</si>
  <si>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</si>
  <si>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</si>
  <si>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</si>
  <si>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</si>
  <si>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</si>
  <si>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</si>
  <si>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</si>
  <si>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</si>
  <si>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</si>
  <si>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</si>
  <si>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</si>
  <si>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</si>
  <si>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</si>
  <si>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</si>
  <si>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</si>
  <si>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</si>
  <si>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</si>
  <si>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</si>
  <si>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</si>
  <si>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</si>
  <si>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</si>
  <si>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</si>
  <si>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</si>
  <si>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</si>
  <si>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</si>
  <si>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</si>
  <si>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</si>
  <si>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</si>
  <si>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</si>
  <si>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</si>
  <si>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</si>
  <si>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</si>
  <si>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</si>
  <si>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</si>
  <si>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</si>
  <si>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</si>
  <si>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</si>
  <si>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</si>
  <si>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</si>
  <si>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</si>
  <si>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</si>
  <si>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</si>
  <si>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</si>
  <si>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</si>
  <si>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</si>
  <si>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</si>
  <si>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</si>
  <si>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</si>
  <si>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</si>
  <si>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</si>
  <si>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</si>
  <si>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</si>
  <si>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</si>
  <si>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</si>
  <si>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</si>
  <si>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</si>
  <si>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</si>
  <si>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</si>
  <si>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</si>
  <si>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</si>
  <si>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</si>
  <si>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</si>
  <si>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</si>
  <si>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</si>
  <si>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</si>
  <si>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</si>
  <si>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</si>
  <si>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</si>
  <si>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</si>
  <si>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</si>
  <si>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</si>
  <si>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</si>
  <si>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</si>
  <si>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</si>
  <si>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</si>
  <si>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</si>
  <si>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</si>
  <si>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</si>
  <si>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</si>
  <si>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</si>
  <si>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</si>
  <si>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</si>
  <si>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</si>
  <si>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</si>
  <si>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</si>
  <si>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</si>
  <si>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</si>
  <si>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</si>
  <si>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</si>
  <si>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</si>
  <si>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</si>
  <si>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</si>
  <si>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</si>
  <si>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</si>
  <si>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</si>
  <si>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</si>
  <si>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</si>
  <si>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</si>
  <si>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</si>
  <si>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</si>
  <si>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</si>
  <si>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</si>
  <si>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</si>
  <si>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</si>
  <si>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</si>
  <si>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</si>
  <si>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</si>
  <si>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</si>
  <si>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</si>
  <si>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</si>
  <si>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</si>
  <si>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</si>
  <si>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</si>
  <si>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</si>
  <si>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</si>
  <si>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</si>
  <si>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</si>
  <si>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</si>
  <si>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</si>
  <si>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</si>
  <si>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</si>
  <si>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</si>
  <si>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</si>
  <si>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</si>
  <si>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</si>
  <si>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</si>
  <si>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</si>
  <si>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</si>
  <si>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</si>
  <si>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</si>
  <si>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</si>
  <si>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</si>
  <si>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</si>
  <si>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</si>
  <si>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</si>
  <si>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</si>
  <si>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</si>
  <si>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</si>
  <si>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</si>
  <si>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</si>
  <si>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</si>
  <si>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</si>
  <si>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</si>
  <si>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</si>
  <si>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</si>
  <si>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</si>
  <si>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</si>
  <si>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</si>
  <si>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</si>
  <si>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</si>
  <si>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</si>
  <si>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</si>
  <si>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</si>
  <si>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</si>
  <si>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</si>
  <si>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</si>
  <si>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</si>
  <si>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</si>
  <si>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</si>
  <si>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</si>
  <si>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</si>
  <si>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</si>
  <si>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</si>
  <si>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</si>
  <si>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</si>
  <si>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</si>
  <si>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</si>
  <si>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</si>
  <si>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</si>
  <si>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</si>
  <si>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</si>
  <si>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</si>
  <si>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</si>
  <si>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</si>
  <si>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</si>
  <si>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</si>
  <si>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</si>
  <si>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</si>
  <si>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</si>
  <si>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</si>
  <si>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</si>
  <si>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</si>
  <si>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</si>
  <si>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</si>
  <si>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</si>
  <si>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</si>
  <si>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</si>
  <si>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</si>
  <si>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</si>
  <si>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</si>
  <si>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</si>
  <si>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</si>
  <si>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</si>
  <si>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</si>
  <si>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</si>
  <si>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</si>
  <si>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</si>
  <si>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</si>
  <si>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</si>
  <si>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</si>
  <si>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</si>
  <si>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</si>
  <si>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</si>
  <si>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</si>
  <si>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</si>
  <si>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</si>
  <si>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</si>
  <si>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</si>
  <si>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</si>
  <si>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</si>
  <si>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</si>
  <si>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</si>
  <si>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</si>
  <si>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</si>
  <si>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</si>
  <si>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</si>
  <si>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</si>
  <si>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</si>
  <si>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</si>
  <si>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</si>
  <si>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</si>
  <si>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</si>
  <si>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</si>
  <si>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</si>
  <si>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</si>
  <si>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</si>
  <si>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</si>
  <si>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</si>
  <si>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</si>
  <si>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</si>
  <si>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</si>
  <si>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</si>
  <si>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</si>
  <si>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</si>
  <si>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</si>
  <si>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</si>
  <si>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</si>
  <si>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</si>
  <si>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</si>
  <si>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</si>
  <si>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</si>
  <si>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</si>
  <si>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</si>
  <si>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</si>
  <si>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</si>
  <si>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</si>
  <si>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</si>
  <si>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</si>
  <si>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</si>
  <si>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</si>
  <si>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</si>
  <si>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</si>
  <si>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</si>
  <si>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</si>
  <si>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</si>
  <si>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</si>
  <si>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</si>
  <si>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</si>
  <si>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</si>
  <si>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</si>
  <si>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</si>
  <si>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</si>
  <si>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</si>
  <si>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</si>
  <si>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</si>
  <si>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</si>
  <si>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</si>
  <si>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</si>
  <si>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</si>
  <si>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</si>
  <si>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</si>
  <si>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</si>
  <si>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</si>
  <si>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</si>
  <si>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</si>
  <si>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</si>
  <si>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</si>
  <si>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</si>
  <si>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</si>
  <si>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</si>
  <si>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</si>
  <si>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</si>
  <si>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</si>
  <si>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</si>
  <si>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</si>
  <si>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</si>
  <si>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</si>
  <si>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</si>
  <si>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</si>
  <si>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</si>
  <si>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</si>
  <si>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</si>
  <si>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</si>
  <si>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</si>
  <si>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</si>
  <si>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</si>
  <si>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</si>
  <si>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</si>
  <si>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</si>
  <si>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</si>
  <si>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</si>
  <si>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</si>
  <si>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</si>
  <si>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</si>
  <si>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</si>
  <si>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</si>
  <si>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</si>
  <si>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</si>
  <si>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</si>
  <si>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</si>
  <si>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</si>
  <si>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</si>
  <si>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</si>
  <si>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</si>
  <si>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</si>
  <si>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</si>
  <si>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</si>
  <si>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</si>
  <si>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</si>
  <si>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</si>
  <si>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</si>
  <si>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</si>
  <si>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</si>
  <si>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</si>
  <si>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</si>
  <si>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</si>
  <si>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</si>
  <si>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</si>
  <si>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</si>
  <si>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</si>
  <si>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</si>
  <si>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</si>
  <si>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</si>
  <si>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</si>
  <si>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</si>
  <si>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</si>
  <si>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</si>
  <si>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</si>
  <si>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</si>
  <si>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</si>
  <si>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</si>
  <si>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</si>
  <si>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</si>
  <si>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</si>
  <si>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</si>
  <si>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</si>
  <si>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</si>
  <si>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</si>
  <si>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</si>
  <si>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</si>
  <si>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</si>
  <si>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</si>
  <si>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</si>
  <si>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</si>
  <si>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</si>
  <si>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</si>
  <si>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</si>
  <si>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</si>
  <si>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</si>
  <si>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</si>
  <si>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</si>
  <si>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</si>
  <si>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</si>
  <si>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</si>
  <si>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</si>
  <si>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</si>
  <si>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</si>
  <si>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</si>
  <si>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</si>
  <si>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</si>
  <si>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</si>
  <si>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</si>
  <si>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</si>
  <si>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</si>
  <si>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</si>
  <si>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</si>
  <si>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</si>
  <si>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</si>
  <si>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</si>
  <si>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</si>
  <si>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</si>
  <si>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</si>
  <si>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</si>
  <si>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</si>
  <si>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</si>
  <si>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</si>
  <si>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</si>
  <si>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</si>
  <si>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</si>
  <si>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</si>
  <si>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</si>
  <si>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</si>
  <si>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</si>
  <si>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</si>
  <si>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</si>
  <si>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</si>
  <si>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</si>
  <si>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</si>
  <si>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</si>
  <si>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</si>
  <si>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</si>
  <si>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</si>
  <si>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</si>
  <si>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</si>
  <si>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</si>
  <si>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</si>
  <si>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</si>
  <si>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</si>
  <si>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</si>
  <si>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</si>
  <si>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</si>
  <si>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</si>
  <si>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</si>
  <si>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</si>
  <si>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</si>
  <si>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</si>
  <si>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</si>
  <si>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</si>
  <si>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</si>
  <si>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</si>
  <si>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</si>
  <si>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</si>
  <si>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</si>
  <si>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</si>
  <si>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</si>
  <si>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</si>
  <si>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</si>
  <si>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</si>
  <si>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</si>
  <si>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</si>
  <si>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</si>
  <si>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</si>
  <si>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</si>
  <si>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</si>
  <si>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</si>
  <si>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</si>
  <si>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</si>
  <si>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</si>
  <si>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</si>
  <si>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</si>
  <si>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</si>
  <si>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</si>
  <si>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</si>
  <si>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</si>
  <si>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</si>
  <si>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</si>
  <si>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</si>
  <si>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</si>
  <si>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</si>
  <si>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</si>
  <si>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</si>
  <si>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</si>
  <si>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</si>
  <si>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</si>
  <si>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</si>
  <si>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</si>
  <si>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</si>
  <si>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</si>
  <si>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</si>
  <si>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</si>
  <si>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</si>
  <si>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</si>
  <si>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</si>
  <si>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</si>
  <si>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</si>
  <si>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</si>
  <si>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</si>
  <si>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</si>
  <si>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</si>
  <si>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</si>
  <si>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</si>
  <si>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</si>
  <si>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</si>
  <si>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</si>
  <si>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</si>
  <si>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</si>
  <si>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</si>
  <si>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</si>
  <si>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</si>
  <si>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</si>
  <si>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</si>
  <si>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</si>
  <si>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</si>
  <si>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</si>
  <si>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</si>
  <si>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</si>
  <si>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</si>
  <si>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</si>
  <si>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</si>
  <si>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</si>
  <si>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</si>
  <si>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</si>
  <si>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</si>
  <si>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</si>
  <si>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</si>
  <si>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</si>
  <si>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</si>
  <si>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</si>
  <si>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</si>
  <si>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</si>
  <si>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</si>
  <si>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</si>
  <si>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</si>
  <si>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</si>
  <si>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</si>
  <si>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</si>
  <si>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</si>
  <si>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</si>
  <si>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</si>
  <si>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</si>
  <si>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</si>
  <si>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</si>
  <si>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</si>
  <si>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</si>
  <si>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</si>
  <si>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</si>
  <si>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</si>
  <si>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</si>
  <si>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</si>
  <si>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</si>
  <si>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</si>
  <si>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</si>
  <si>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</si>
  <si>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</si>
  <si>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</si>
  <si>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</si>
  <si>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</si>
  <si>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</si>
  <si>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</si>
  <si>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</si>
  <si>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</si>
  <si>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</si>
  <si>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</si>
  <si>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</si>
  <si>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</si>
  <si>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</si>
  <si>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</si>
  <si>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</si>
  <si>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</si>
  <si>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</si>
  <si>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</si>
  <si>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</si>
  <si>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</si>
  <si>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</si>
  <si>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</si>
  <si>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</si>
  <si>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</si>
  <si>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</si>
  <si>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</si>
  <si>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</si>
  <si>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</si>
  <si>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</si>
  <si>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</si>
  <si>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</si>
  <si>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</si>
  <si>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</si>
  <si>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</si>
  <si>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</si>
  <si>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</si>
  <si>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</si>
  <si>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</si>
  <si>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</si>
  <si>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</si>
  <si>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</si>
  <si>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</si>
  <si>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</si>
  <si>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</si>
  <si>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</si>
  <si>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</si>
  <si>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</si>
  <si>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</si>
  <si>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</si>
  <si>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</si>
  <si>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</si>
  <si>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</si>
  <si>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</si>
  <si>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</si>
  <si>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</si>
  <si>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</si>
  <si>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</si>
  <si>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</si>
  <si>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</si>
  <si>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</si>
  <si>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</si>
  <si>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</si>
  <si>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</si>
  <si>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</si>
  <si>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</si>
  <si>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</si>
  <si>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</si>
  <si>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</si>
  <si>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</si>
  <si>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</si>
  <si>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</si>
  <si>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</si>
  <si>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</si>
  <si>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</si>
  <si>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</si>
  <si>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</si>
  <si>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</si>
  <si>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</si>
  <si>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</si>
  <si>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</si>
  <si>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</si>
  <si>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</si>
  <si>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</si>
  <si>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</si>
  <si>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</si>
  <si>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</si>
  <si>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</si>
  <si>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</si>
  <si>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</si>
  <si>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</si>
  <si>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</si>
  <si>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</si>
  <si>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</si>
  <si>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</si>
  <si>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</si>
  <si>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</si>
  <si>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</si>
  <si>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</si>
  <si>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</si>
  <si>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</si>
  <si>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</si>
  <si>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</si>
  <si>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</si>
  <si>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</si>
  <si>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</si>
  <si>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</si>
  <si>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</si>
  <si>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</si>
  <si>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</si>
  <si>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</si>
  <si>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</si>
  <si>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</si>
  <si>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</si>
  <si>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</si>
  <si>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</si>
  <si>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</si>
  <si>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</si>
  <si>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</si>
  <si>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</si>
  <si>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</si>
  <si>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</si>
  <si>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</si>
  <si>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</si>
  <si>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</si>
  <si>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</si>
  <si>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</si>
  <si>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</si>
  <si>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</si>
  <si>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</si>
  <si>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</si>
  <si>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</si>
  <si>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</si>
  <si>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</si>
  <si>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</si>
  <si>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</si>
  <si>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</si>
  <si>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</si>
  <si>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</si>
  <si>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</si>
  <si>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</si>
  <si>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</si>
  <si>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</si>
  <si>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</si>
  <si>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</si>
  <si>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</si>
  <si>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</si>
  <si>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</si>
  <si>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</si>
  <si>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</si>
  <si>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</si>
  <si>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</si>
  <si>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</si>
  <si>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</si>
  <si>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</si>
  <si>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</si>
  <si>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</si>
  <si>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</si>
  <si>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</si>
  <si>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</si>
  <si>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</si>
  <si>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</si>
  <si>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</si>
  <si>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</si>
  <si>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</si>
  <si>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</si>
  <si>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</si>
  <si>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</si>
  <si>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</si>
  <si>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</si>
  <si>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</si>
  <si>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</si>
  <si>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</si>
  <si>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</si>
  <si>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</si>
  <si>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</si>
  <si>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</si>
  <si>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</si>
  <si>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</si>
  <si>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</si>
  <si>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</si>
  <si>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</si>
  <si>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</si>
  <si>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</si>
  <si>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</si>
  <si>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</si>
  <si>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</si>
  <si>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</si>
  <si>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</si>
  <si>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</si>
  <si>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</si>
  <si>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</si>
  <si>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</si>
  <si>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</si>
  <si>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</si>
  <si>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</si>
  <si>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</si>
  <si>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</si>
  <si>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</si>
  <si>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</si>
  <si>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</si>
  <si>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</si>
  <si>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</si>
  <si>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</si>
  <si>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</si>
  <si>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</si>
  <si>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</si>
  <si>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</si>
  <si>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</si>
  <si>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</si>
  <si>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</si>
  <si>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</si>
  <si>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</si>
  <si>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</si>
  <si>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</si>
  <si>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</si>
  <si>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</si>
  <si>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</si>
  <si>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</si>
  <si>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</si>
  <si>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</si>
  <si>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</si>
  <si>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</si>
  <si>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</si>
  <si>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</si>
  <si>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</si>
  <si>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</si>
  <si>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</si>
  <si>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</si>
  <si>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</si>
  <si>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</si>
  <si>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</si>
  <si>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</si>
  <si>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</si>
  <si>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</si>
  <si>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</si>
  <si>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</si>
  <si>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</si>
  <si>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</si>
  <si>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</si>
  <si>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</si>
  <si>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</si>
  <si>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</si>
  <si>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</si>
  <si>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</si>
  <si>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</si>
  <si>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</si>
  <si>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</si>
  <si>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</si>
  <si>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</si>
  <si>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</si>
  <si>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</si>
  <si>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</si>
  <si>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</si>
  <si>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</si>
  <si>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</si>
  <si>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</si>
  <si>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</si>
  <si>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</si>
  <si>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</si>
  <si>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</si>
  <si>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</si>
  <si>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</si>
  <si>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</si>
  <si>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</si>
  <si>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</si>
  <si>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</si>
  <si>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</si>
  <si>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</si>
  <si>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</si>
  <si>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</si>
  <si>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</si>
  <si>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</si>
  <si>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</si>
  <si>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</si>
  <si>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</si>
  <si>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</si>
  <si>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</si>
  <si>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</si>
  <si>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</si>
  <si>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</si>
  <si>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</si>
  <si>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</si>
  <si>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</si>
  <si>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</si>
  <si>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</si>
  <si>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</si>
  <si>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</si>
  <si>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</si>
  <si>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</si>
  <si>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</si>
  <si>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</si>
  <si>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</si>
  <si>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</si>
  <si>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</si>
  <si>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</si>
  <si>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</si>
  <si>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</si>
  <si>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</si>
  <si>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</si>
  <si>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</si>
  <si>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</si>
  <si>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</si>
  <si>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</si>
  <si>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</si>
  <si>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</si>
  <si>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</si>
  <si>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</si>
  <si>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</si>
  <si>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</si>
  <si>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</si>
  <si>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</si>
  <si>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</si>
  <si>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</si>
  <si>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</si>
  <si>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</si>
  <si>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</si>
  <si>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</si>
  <si>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</si>
  <si>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</si>
  <si>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</si>
  <si>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</si>
  <si>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</si>
  <si>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</si>
  <si>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</si>
  <si>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</si>
  <si>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</si>
  <si>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</si>
  <si>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</si>
  <si>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</si>
  <si>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</si>
  <si>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</si>
  <si>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</si>
  <si>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</si>
  <si>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</si>
  <si>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</si>
  <si>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</si>
  <si>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</si>
  <si>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</si>
  <si>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</si>
  <si>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</si>
  <si>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</si>
  <si>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</si>
  <si>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</si>
  <si>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</si>
  <si>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</si>
  <si>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</si>
  <si>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</si>
  <si>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</si>
  <si>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</si>
  <si>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</si>
  <si>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</si>
  <si>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</si>
  <si>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</si>
  <si>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</si>
  <si>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</si>
  <si>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</si>
  <si>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</si>
  <si>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</si>
  <si>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</si>
  <si>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</si>
  <si>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</si>
  <si>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</si>
  <si>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</si>
  <si>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</si>
  <si>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</si>
  <si>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</si>
  <si>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</si>
  <si>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</si>
  <si>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</si>
  <si>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</si>
  <si>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</si>
  <si>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</si>
  <si>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</si>
  <si>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</si>
  <si>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</si>
  <si>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</si>
  <si>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</si>
  <si>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</si>
  <si>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</si>
  <si>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</si>
  <si>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</si>
  <si>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</si>
  <si>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</si>
  <si>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</si>
  <si>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</si>
  <si>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</si>
  <si>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</si>
  <si>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</si>
  <si>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</si>
  <si>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</si>
  <si>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</si>
  <si>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</si>
  <si>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</si>
  <si>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</si>
  <si>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</si>
  <si>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</si>
  <si>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</si>
  <si>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</si>
  <si>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</si>
  <si>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</si>
  <si>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</si>
  <si>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</si>
  <si>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</si>
  <si>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</si>
  <si>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</si>
  <si>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</si>
  <si>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</si>
  <si>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</si>
  <si>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</si>
  <si>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</si>
  <si>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</si>
  <si>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</si>
  <si>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</si>
  <si>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</si>
  <si>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</si>
  <si>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</si>
  <si>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</si>
  <si>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</si>
  <si>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</si>
  <si>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</si>
  <si>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</si>
  <si>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</si>
  <si>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</si>
  <si>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</si>
  <si>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</si>
  <si>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</si>
  <si>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</si>
  <si>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</si>
  <si>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</si>
  <si>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</si>
  <si>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</si>
  <si>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</si>
  <si>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</si>
  <si>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</si>
  <si>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</si>
  <si>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</si>
  <si>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</si>
  <si>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</si>
  <si>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</si>
  <si>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</si>
  <si>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</si>
  <si>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</si>
  <si>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</si>
  <si>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</si>
  <si>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</si>
  <si>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</si>
  <si>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</si>
  <si>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</si>
  <si>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</si>
  <si>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</si>
  <si>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</si>
  <si>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</si>
  <si>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</si>
  <si>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</si>
  <si>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</si>
  <si>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</si>
  <si>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</si>
  <si>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</si>
  <si>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</si>
  <si>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</si>
  <si>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</si>
  <si>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</si>
  <si>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</si>
  <si>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</si>
  <si>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</si>
  <si>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</si>
  <si>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</si>
  <si>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</si>
  <si>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</si>
  <si>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</si>
  <si>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</si>
  <si>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</si>
  <si>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</si>
  <si>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</si>
  <si>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</si>
  <si>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</si>
  <si>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</si>
  <si>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</si>
  <si>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</si>
  <si>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</si>
  <si>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</si>
  <si>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</si>
  <si>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</si>
  <si>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</si>
  <si>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</si>
  <si>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</si>
  <si>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</si>
  <si>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</si>
  <si>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</si>
  <si>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</si>
  <si>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</si>
  <si>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</si>
  <si>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</si>
  <si>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</si>
  <si>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</si>
  <si>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</si>
  <si>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</si>
  <si>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</si>
  <si>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</si>
  <si>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</si>
  <si>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</si>
  <si>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</si>
  <si>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</si>
  <si>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</si>
  <si>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</si>
  <si>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</si>
  <si>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</si>
  <si>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</si>
  <si>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</si>
  <si>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</si>
  <si>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</si>
  <si>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</si>
  <si>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</si>
  <si>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</si>
  <si>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</si>
  <si>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</si>
  <si>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</si>
  <si>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</si>
  <si>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</si>
  <si>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</si>
  <si>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</si>
  <si>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</si>
  <si>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</si>
  <si>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</si>
  <si>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</si>
  <si>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</si>
  <si>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</si>
  <si>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</si>
  <si>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</si>
  <si>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</si>
  <si>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</si>
  <si>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</si>
  <si>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</si>
  <si>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</si>
  <si>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</si>
  <si>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</si>
  <si>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</si>
  <si>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</si>
  <si>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</si>
  <si>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</si>
  <si>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</si>
  <si>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</si>
  <si>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</si>
  <si>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</si>
  <si>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</si>
  <si>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</si>
  <si>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</si>
  <si>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</si>
  <si>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</si>
  <si>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</si>
  <si>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</si>
  <si>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</si>
  <si>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</si>
  <si>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</si>
  <si>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</si>
  <si>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</si>
  <si>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</si>
  <si>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</si>
  <si>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</si>
  <si>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</si>
  <si>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</si>
  <si>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</si>
  <si>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</si>
  <si>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</si>
  <si>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</si>
  <si>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</si>
  <si>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</si>
  <si>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</si>
  <si>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</si>
  <si>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</si>
  <si>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</si>
  <si>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</si>
  <si>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</si>
  <si>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</si>
  <si>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</si>
  <si>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</si>
  <si>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</si>
  <si>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</si>
  <si>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</si>
  <si>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</si>
  <si>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</si>
  <si>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</si>
  <si>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</si>
  <si>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</si>
  <si>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</si>
  <si>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</si>
  <si>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</si>
  <si>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</si>
  <si>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</si>
  <si>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</si>
  <si>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</si>
  <si>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</si>
  <si>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</si>
  <si>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</si>
  <si>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</si>
  <si>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</si>
  <si>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</si>
  <si>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</si>
  <si>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</si>
  <si>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</si>
  <si>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</si>
  <si>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</si>
  <si>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</si>
  <si>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</si>
  <si>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</si>
  <si>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</si>
  <si>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</si>
  <si>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</si>
  <si>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</si>
  <si>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</si>
  <si>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</si>
  <si>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</si>
  <si>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</si>
  <si>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</si>
  <si>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</si>
  <si>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</si>
  <si>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</si>
  <si>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</si>
  <si>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</si>
  <si>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</si>
  <si>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</si>
  <si>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</si>
  <si>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</si>
  <si>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</si>
  <si>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</si>
  <si>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</si>
  <si>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</si>
  <si>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</si>
  <si>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</si>
  <si>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</si>
  <si>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</si>
  <si>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</si>
  <si>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</si>
  <si>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</si>
  <si>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</si>
  <si>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</si>
  <si>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</si>
  <si>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</si>
  <si>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</si>
  <si>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</si>
  <si>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</si>
  <si>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</si>
  <si>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</si>
  <si>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</si>
  <si>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</si>
  <si>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</si>
  <si>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</si>
  <si>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</si>
  <si>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</si>
  <si>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</si>
  <si>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</si>
  <si>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</si>
  <si>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</si>
  <si>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</si>
  <si>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</si>
  <si>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</si>
  <si>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</si>
  <si>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</si>
  <si>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</si>
  <si>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</si>
  <si>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</si>
  <si>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</si>
  <si>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</si>
  <si>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</si>
  <si>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</si>
  <si>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</si>
  <si>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</si>
  <si>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</si>
  <si>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</si>
  <si>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</si>
  <si>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</si>
  <si>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</si>
  <si>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</si>
  <si>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</si>
  <si>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</si>
  <si>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</si>
  <si>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</si>
  <si>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</si>
  <si>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</si>
  <si>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</si>
  <si>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</si>
  <si>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</si>
  <si>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</si>
  <si>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</si>
  <si>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</si>
  <si>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</si>
  <si>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</si>
  <si>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</si>
  <si>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</si>
  <si>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</si>
  <si>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</si>
  <si>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</si>
  <si>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</si>
  <si>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</si>
  <si>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</si>
  <si>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</si>
  <si>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</si>
  <si>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</si>
  <si>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</si>
  <si>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</si>
  <si>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</si>
  <si>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</si>
  <si>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</si>
  <si>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</si>
  <si>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</si>
  <si>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</si>
  <si>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</si>
  <si>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</si>
  <si>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</si>
  <si>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</si>
  <si>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</si>
  <si>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</si>
  <si>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</si>
  <si>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</si>
  <si>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</si>
  <si>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</si>
  <si>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</si>
  <si>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</si>
  <si>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</si>
  <si>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</si>
  <si>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</si>
  <si>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</si>
  <si>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</si>
  <si>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</si>
  <si>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</si>
  <si>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</si>
  <si>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</si>
  <si>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</si>
  <si>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</si>
  <si>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</si>
  <si>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</si>
  <si>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</si>
  <si>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</si>
  <si>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</si>
  <si>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</si>
  <si>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</si>
  <si>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</si>
  <si>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</si>
  <si>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</si>
  <si>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</si>
  <si>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</si>
  <si>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</si>
  <si>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</si>
  <si>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</si>
  <si>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</si>
  <si>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</si>
  <si>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</si>
  <si>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</si>
  <si>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</si>
  <si>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</si>
  <si>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</si>
  <si>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</si>
  <si>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</si>
  <si>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</si>
  <si>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</si>
  <si>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</si>
  <si>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</si>
  <si>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</si>
  <si>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</si>
  <si>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</si>
  <si>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</si>
  <si>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</si>
  <si>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</si>
  <si>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</si>
  <si>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</si>
  <si>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</si>
  <si>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</si>
  <si>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</si>
  <si>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</si>
  <si>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</si>
  <si>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</si>
  <si>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</si>
  <si>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</si>
  <si>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</si>
  <si>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</si>
  <si>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</si>
  <si>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</si>
  <si>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</si>
  <si>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</si>
  <si>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</si>
  <si>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</si>
  <si>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</si>
  <si>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</si>
  <si>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</si>
  <si>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</si>
  <si>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</si>
  <si>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</si>
  <si>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</si>
  <si>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</si>
  <si>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</si>
  <si>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</si>
  <si>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</si>
  <si>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</si>
  <si>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</si>
  <si>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</si>
  <si>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</si>
  <si>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</si>
  <si>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</si>
  <si>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</si>
  <si>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</si>
  <si>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</si>
  <si>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</si>
  <si>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</si>
  <si>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</si>
  <si>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</si>
  <si>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</si>
  <si>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</si>
  <si>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</si>
  <si>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</si>
  <si>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</si>
  <si>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</si>
  <si>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</si>
  <si>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</si>
  <si>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</si>
  <si>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</si>
  <si>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</si>
  <si>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</si>
  <si>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</si>
  <si>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</si>
  <si>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</si>
  <si>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</si>
  <si>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</si>
  <si>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</si>
  <si>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</si>
  <si>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</si>
  <si>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</si>
  <si>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</si>
  <si>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</si>
  <si>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</si>
  <si>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</si>
  <si>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</si>
  <si>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</si>
  <si>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</si>
  <si>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</si>
  <si>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</si>
  <si>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</si>
  <si>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</si>
  <si>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</si>
  <si>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</si>
  <si>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</si>
  <si>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</si>
  <si>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</si>
  <si>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</si>
  <si>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</si>
  <si>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</si>
  <si>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</si>
  <si>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</si>
  <si>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</si>
  <si>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</si>
  <si>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</si>
  <si>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</si>
  <si>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</si>
  <si>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</si>
  <si>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</si>
  <si>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</si>
  <si>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</si>
  <si>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</si>
  <si>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</si>
  <si>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</si>
  <si>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</si>
  <si>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</si>
  <si>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</si>
  <si>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</si>
  <si>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</si>
  <si>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</si>
  <si>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</si>
  <si>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</si>
  <si>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</si>
  <si>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</si>
  <si>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</si>
  <si>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</si>
  <si>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</si>
  <si>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</si>
  <si>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</si>
  <si>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</si>
  <si>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</si>
  <si>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</si>
  <si>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</si>
  <si>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</si>
  <si>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</si>
  <si>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</si>
  <si>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</si>
  <si>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</si>
  <si>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</si>
  <si>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</si>
  <si>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</si>
  <si>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</si>
  <si>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</si>
  <si>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</si>
  <si>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</si>
  <si>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</si>
  <si>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</si>
  <si>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</si>
  <si>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</si>
  <si>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</si>
  <si>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</si>
  <si>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</si>
  <si>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</si>
  <si>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</si>
  <si>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</si>
  <si>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</si>
  <si>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</si>
  <si>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</si>
  <si>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</si>
  <si>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</si>
  <si>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</si>
  <si>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</si>
  <si>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</si>
  <si>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</si>
  <si>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</si>
  <si>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</si>
  <si>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</si>
  <si>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</si>
  <si>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</si>
  <si>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</si>
  <si>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</si>
  <si>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</si>
  <si>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</si>
  <si>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</si>
  <si>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</si>
  <si>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</si>
  <si>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</si>
  <si>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</si>
  <si>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</si>
  <si>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</si>
  <si>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</si>
  <si>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</si>
  <si>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</si>
  <si>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</si>
  <si>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</si>
  <si>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</si>
  <si>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</si>
  <si>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</si>
  <si>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</si>
  <si>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</si>
  <si>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</si>
  <si>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</si>
  <si>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</si>
  <si>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</si>
  <si>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</si>
  <si>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</si>
  <si>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</si>
  <si>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</si>
  <si>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</si>
  <si>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</si>
  <si>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</si>
  <si>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</si>
  <si>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</si>
  <si>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</si>
  <si>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</si>
  <si>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</si>
  <si>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</si>
  <si>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</si>
  <si>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</si>
  <si>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</si>
  <si>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</si>
  <si>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</si>
  <si>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</si>
  <si>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</si>
  <si>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</si>
  <si>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</si>
  <si>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</si>
  <si>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</si>
  <si>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</si>
  <si>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</si>
  <si>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</si>
  <si>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</si>
  <si>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</si>
  <si>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</si>
  <si>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</si>
  <si>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</si>
  <si>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</si>
  <si>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</si>
  <si>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</si>
  <si>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</si>
  <si>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</si>
  <si>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</si>
  <si>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</si>
  <si>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</si>
  <si>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</si>
  <si>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</si>
  <si>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</si>
  <si>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</si>
  <si>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</si>
  <si>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</si>
  <si>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</si>
  <si>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</si>
  <si>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</si>
  <si>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</si>
  <si>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</si>
  <si>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</si>
  <si>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</si>
  <si>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</si>
  <si>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</si>
  <si>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</si>
  <si>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</si>
  <si>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</si>
  <si>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</si>
  <si>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</si>
  <si>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</si>
  <si>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</si>
  <si>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</si>
  <si>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</si>
  <si>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</si>
  <si>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</si>
  <si>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</si>
  <si>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</si>
  <si>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</si>
  <si>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</si>
  <si>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</si>
  <si>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</si>
  <si>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</si>
  <si>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</si>
  <si>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</si>
  <si>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</si>
  <si>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</si>
  <si>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</si>
  <si>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</si>
  <si>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</si>
  <si>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</si>
  <si>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</si>
  <si>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</si>
  <si>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</si>
  <si>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</si>
  <si>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</si>
  <si>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</si>
  <si>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</si>
  <si>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</si>
  <si>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</si>
  <si>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</si>
  <si>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</si>
  <si>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</si>
  <si>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</si>
  <si>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</si>
  <si>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</si>
  <si>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</si>
  <si>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</si>
  <si>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</si>
  <si>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</si>
  <si>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</si>
  <si>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</si>
  <si>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</si>
  <si>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</si>
  <si>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</si>
  <si>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</si>
  <si>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</si>
  <si>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</si>
  <si>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</si>
  <si>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</si>
  <si>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</si>
  <si>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</si>
  <si>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</si>
  <si>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</si>
  <si>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</si>
  <si>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</si>
  <si>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</si>
  <si>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</si>
  <si>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</si>
  <si>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</si>
  <si>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</si>
  <si>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</si>
  <si>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</si>
  <si>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</si>
  <si>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</si>
  <si>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</si>
  <si>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</si>
  <si>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</si>
  <si>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</si>
  <si>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</si>
  <si>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</si>
  <si>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</si>
  <si>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</si>
  <si>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</si>
  <si>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</si>
  <si>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</si>
  <si>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</si>
  <si>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</si>
  <si>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</si>
  <si>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</si>
  <si>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</si>
  <si>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</si>
  <si>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</si>
  <si>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</si>
  <si>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</si>
  <si>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</si>
  <si>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</si>
  <si>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</si>
  <si>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</si>
  <si>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</si>
  <si>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</si>
  <si>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</si>
  <si>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</si>
  <si>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</si>
  <si>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</si>
  <si>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</si>
  <si>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</si>
  <si>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</si>
  <si>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</si>
  <si>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</si>
  <si>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</si>
  <si>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</si>
  <si>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</si>
  <si>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</si>
  <si>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</si>
  <si>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</si>
  <si>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</si>
  <si>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</si>
  <si>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</si>
  <si>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</si>
  <si>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</si>
  <si>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</si>
  <si>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</si>
  <si>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</si>
  <si>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</si>
  <si>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</si>
  <si>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</si>
  <si>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</si>
  <si>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</si>
  <si>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</si>
  <si>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</si>
  <si>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</si>
  <si>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</si>
  <si>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</si>
  <si>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</si>
  <si>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</si>
  <si>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</si>
  <si>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</si>
  <si>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</si>
  <si>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</si>
  <si>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</si>
  <si>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</si>
  <si>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</si>
  <si>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</si>
  <si>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</si>
  <si>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</si>
  <si>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</si>
  <si>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</si>
  <si>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</si>
  <si>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</si>
  <si>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</si>
  <si>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</si>
  <si>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</si>
  <si>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</si>
  <si>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</si>
  <si>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</si>
  <si>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</si>
  <si>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</si>
  <si>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</si>
  <si>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</si>
  <si>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</si>
  <si>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</si>
  <si>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</si>
  <si>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</si>
  <si>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</si>
  <si>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</si>
  <si>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</si>
  <si>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</si>
  <si>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</si>
  <si>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</si>
  <si>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</si>
  <si>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</si>
  <si>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</si>
  <si>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</si>
  <si>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</si>
  <si>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</si>
  <si>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</si>
  <si>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</si>
  <si>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</si>
  <si>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</si>
  <si>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</si>
  <si>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</si>
  <si>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</si>
  <si>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</si>
  <si>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</si>
  <si>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</si>
  <si>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</si>
  <si>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</si>
  <si>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</si>
  <si>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</si>
  <si>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</si>
  <si>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</si>
  <si>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</si>
  <si>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</si>
  <si>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</si>
  <si>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</si>
  <si>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</si>
  <si>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</si>
  <si>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</si>
  <si>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</si>
  <si>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</si>
  <si>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</si>
  <si>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</si>
  <si>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</si>
  <si>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</si>
  <si>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</si>
  <si>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</si>
  <si>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</si>
  <si>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</si>
  <si>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</si>
  <si>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</si>
  <si>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</si>
  <si>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</si>
  <si>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</si>
  <si>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</si>
  <si>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</si>
  <si>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</si>
  <si>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</si>
  <si>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</si>
  <si>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</si>
  <si>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</si>
  <si>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</si>
  <si>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</si>
  <si>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</si>
  <si>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</si>
  <si>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</si>
  <si>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</si>
  <si>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</si>
  <si>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</si>
  <si>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</si>
  <si>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</si>
  <si>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</si>
  <si>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</si>
  <si>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</si>
  <si>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</si>
  <si>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</si>
  <si>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</si>
  <si>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</si>
  <si>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</si>
  <si>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</si>
  <si>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</si>
  <si>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</si>
  <si>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</si>
  <si>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</si>
  <si>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</si>
  <si>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</si>
  <si>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</si>
  <si>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</si>
  <si>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</si>
  <si>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</si>
  <si>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</si>
  <si>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</si>
  <si>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</si>
  <si>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</si>
  <si>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</si>
  <si>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</si>
  <si>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</si>
  <si>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</si>
  <si>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</si>
  <si>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</si>
  <si>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</si>
  <si>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</si>
  <si>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</si>
  <si>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</si>
  <si>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</si>
  <si>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</si>
  <si>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</si>
  <si>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</si>
  <si>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</si>
  <si>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</si>
  <si>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</si>
  <si>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</si>
  <si>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</si>
  <si>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</si>
  <si>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</si>
  <si>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</si>
  <si>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</si>
  <si>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</si>
  <si>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</si>
  <si>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</si>
  <si>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</si>
  <si>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</si>
  <si>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</si>
  <si>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</si>
  <si>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</si>
  <si>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</si>
  <si>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</si>
  <si>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</si>
  <si>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</si>
  <si>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</si>
  <si>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</si>
  <si>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</si>
  <si>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</si>
  <si>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</si>
  <si>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</si>
  <si>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</si>
  <si>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</si>
  <si>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</si>
  <si>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</si>
  <si>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</si>
  <si>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</si>
  <si>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</si>
  <si>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</si>
  <si>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</si>
  <si>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</si>
  <si>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</si>
  <si>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</si>
  <si>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</si>
  <si>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</si>
  <si>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</si>
  <si>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</si>
  <si>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</si>
  <si>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</si>
  <si>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</si>
  <si>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</si>
  <si>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</si>
  <si>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</si>
  <si>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</si>
  <si>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</si>
  <si>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</si>
  <si>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</si>
  <si>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</si>
  <si>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</si>
  <si>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</si>
  <si>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</si>
  <si>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</si>
  <si>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</si>
  <si>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</si>
  <si>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</si>
  <si>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</si>
  <si>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</si>
  <si>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</si>
  <si>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</si>
  <si>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</si>
  <si>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</si>
  <si>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</si>
  <si>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</si>
  <si>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</si>
  <si>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</si>
  <si>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</si>
  <si>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</si>
  <si>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</si>
  <si>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</si>
  <si>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</si>
  <si>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</si>
  <si>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</si>
  <si>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</si>
  <si>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</si>
  <si>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</si>
  <si>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</si>
  <si>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</si>
  <si>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</si>
  <si>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</si>
  <si>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</si>
  <si>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</si>
  <si>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</si>
  <si>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</si>
  <si>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</si>
  <si>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</si>
  <si>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</si>
  <si>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</si>
  <si>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</si>
  <si>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</si>
  <si>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</si>
  <si>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</si>
  <si>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</si>
  <si>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</si>
  <si>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</si>
  <si>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</si>
  <si>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</si>
  <si>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</si>
  <si>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</si>
  <si>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</si>
  <si>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</si>
  <si>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</si>
  <si>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</si>
  <si>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</si>
  <si>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</si>
  <si>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</si>
  <si>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</si>
  <si>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</si>
  <si>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</si>
  <si>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</si>
  <si>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</si>
  <si>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</si>
  <si>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</si>
  <si>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</si>
  <si>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</si>
  <si>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</si>
  <si>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</si>
  <si>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</si>
  <si>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</si>
  <si>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</si>
  <si>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</si>
  <si>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</si>
  <si>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</si>
  <si>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</si>
  <si>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</si>
  <si>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</si>
  <si>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</si>
  <si>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</si>
  <si>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</si>
  <si>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</si>
  <si>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</si>
  <si>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</si>
  <si>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</si>
  <si>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</si>
  <si>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</si>
  <si>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</si>
  <si>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</si>
  <si>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</si>
  <si>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</si>
  <si>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</si>
  <si>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</si>
  <si>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</si>
  <si>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</si>
  <si>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</si>
  <si>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</si>
  <si>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</si>
  <si>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</si>
  <si>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</si>
  <si>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</si>
  <si>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</si>
  <si>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</si>
  <si>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</si>
  <si>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</si>
  <si>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</si>
  <si>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</si>
  <si>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</si>
  <si>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</si>
  <si>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</si>
  <si>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</si>
  <si>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</si>
  <si>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</si>
  <si>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</si>
  <si>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</si>
  <si>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</si>
  <si>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</si>
  <si>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</si>
  <si>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</si>
  <si>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</si>
  <si>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</si>
  <si>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</si>
  <si>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</si>
  <si>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</si>
  <si>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</si>
  <si>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</si>
  <si>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</si>
  <si>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</si>
  <si>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</si>
  <si>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</si>
  <si>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</si>
  <si>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</si>
  <si>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</si>
  <si>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</si>
  <si>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</si>
  <si>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</si>
  <si>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</si>
  <si>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</si>
  <si>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</si>
  <si>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</si>
  <si>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</si>
  <si>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</si>
  <si>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</si>
  <si>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</si>
  <si>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</si>
  <si>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</si>
  <si>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</si>
  <si>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</si>
  <si>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</si>
  <si>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</si>
  <si>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</si>
  <si>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</si>
  <si>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</si>
  <si>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</si>
  <si>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</si>
  <si>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</si>
  <si>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</si>
  <si>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</si>
  <si>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</si>
  <si>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</si>
  <si>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</si>
  <si>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</si>
  <si>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</si>
  <si>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</si>
  <si>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</si>
  <si>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</si>
  <si>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</si>
  <si>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</si>
  <si>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</si>
  <si>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</si>
  <si>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</si>
  <si>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</si>
  <si>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</si>
  <si>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</si>
  <si>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</si>
  <si>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</si>
  <si>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</si>
  <si>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</si>
  <si>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</si>
  <si>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</si>
  <si>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</si>
  <si>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</si>
  <si>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</si>
  <si>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</si>
  <si>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</si>
  <si>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</si>
  <si>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</si>
  <si>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</si>
  <si>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</si>
  <si>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</si>
  <si>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</si>
  <si>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</si>
  <si>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</si>
  <si>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</si>
  <si>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</si>
  <si>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</si>
  <si>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</si>
  <si>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</si>
  <si>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</si>
  <si>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</si>
  <si>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</si>
  <si>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</si>
  <si>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</si>
  <si>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</si>
  <si>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</si>
  <si>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</si>
  <si>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</si>
  <si>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</si>
  <si>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</si>
  <si>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</si>
  <si>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</si>
  <si>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</si>
  <si>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</si>
  <si>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</si>
  <si>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</si>
  <si>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</si>
  <si>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</si>
  <si>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</si>
  <si>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</si>
  <si>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</si>
  <si>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</si>
  <si>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</si>
  <si>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</si>
  <si>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</si>
  <si>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</si>
  <si>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</si>
  <si>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</si>
  <si>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</si>
  <si>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</si>
  <si>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</si>
  <si>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</si>
  <si>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</si>
  <si>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</si>
  <si>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</si>
  <si>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</si>
  <si>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</si>
  <si>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</si>
  <si>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</si>
  <si>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</si>
  <si>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</si>
  <si>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</si>
  <si>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</si>
  <si>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</si>
  <si>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</si>
  <si>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</si>
  <si>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</si>
  <si>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</si>
  <si>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</si>
  <si>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</si>
  <si>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</si>
  <si>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</si>
  <si>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</si>
  <si>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</si>
  <si>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</si>
  <si>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</si>
  <si>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</si>
  <si>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</si>
  <si>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</si>
  <si>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</si>
  <si>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</si>
  <si>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</si>
  <si>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</si>
  <si>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</si>
  <si>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</si>
  <si>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</si>
  <si>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</si>
  <si>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</si>
  <si>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</si>
  <si>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</si>
  <si>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</si>
  <si>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</si>
  <si>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</si>
  <si>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</si>
  <si>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</si>
  <si>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</si>
  <si>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</si>
  <si>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</si>
  <si>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</si>
  <si>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</si>
  <si>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</si>
  <si>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</si>
  <si>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</si>
  <si>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</si>
  <si>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</si>
  <si>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</si>
  <si>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</si>
  <si>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</si>
  <si>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</si>
  <si>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</si>
  <si>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</si>
  <si>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</si>
  <si>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</si>
  <si>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</si>
  <si>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</si>
  <si>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</si>
  <si>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</si>
  <si>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</si>
  <si>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</si>
  <si>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</si>
  <si>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</si>
  <si>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</si>
  <si>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</si>
  <si>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</si>
  <si>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</si>
  <si>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</si>
  <si>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</si>
  <si>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</si>
  <si>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</si>
  <si>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</si>
  <si>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</si>
  <si>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</si>
  <si>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</si>
  <si>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</si>
  <si>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</si>
  <si>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</si>
  <si>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</si>
  <si>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</si>
  <si>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</si>
  <si>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</si>
  <si>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</si>
  <si>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</si>
  <si>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</si>
  <si>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</si>
  <si>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</si>
  <si>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</si>
  <si>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</si>
  <si>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</si>
  <si>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</si>
  <si>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</si>
  <si>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</si>
  <si>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</si>
  <si>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</si>
  <si>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</si>
  <si>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</si>
  <si>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</si>
  <si>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</si>
  <si>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</si>
  <si>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</si>
  <si>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</si>
  <si>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</si>
  <si>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</si>
  <si>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</si>
  <si>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</si>
  <si>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</si>
  <si>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</si>
  <si>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</si>
  <si>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</si>
  <si>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</si>
  <si>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</si>
  <si>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</si>
  <si>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</si>
  <si>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</si>
  <si>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</si>
  <si>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</si>
  <si>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</si>
  <si>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</si>
  <si>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</si>
  <si>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</si>
  <si>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</si>
  <si>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</si>
  <si>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</si>
  <si>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</si>
  <si>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</si>
  <si>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</si>
  <si>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</si>
  <si>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</si>
  <si>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</si>
  <si>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</si>
  <si>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</si>
  <si>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</si>
  <si>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</si>
  <si>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</si>
  <si>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</si>
  <si>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</si>
  <si>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</si>
  <si>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</si>
  <si>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</si>
  <si>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</si>
  <si>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</si>
  <si>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</si>
  <si>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</si>
  <si>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</si>
  <si>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</si>
  <si>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</si>
  <si>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</si>
  <si>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</si>
  <si>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</si>
  <si>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</si>
  <si>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</si>
  <si>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</si>
  <si>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</si>
  <si>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</si>
  <si>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</si>
  <si>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</si>
  <si>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</si>
  <si>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</si>
  <si>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</si>
  <si>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</si>
  <si>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</si>
  <si>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</si>
  <si>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</si>
  <si>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</si>
  <si>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</si>
  <si>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</si>
  <si>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</si>
  <si>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</si>
  <si>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</si>
  <si>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</si>
  <si>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</si>
  <si>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</si>
  <si>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</si>
  <si>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</si>
  <si>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</si>
  <si>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</si>
  <si>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</si>
  <si>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</si>
  <si>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</si>
  <si>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</si>
  <si>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</si>
  <si>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</si>
  <si>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</si>
  <si>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</si>
  <si>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</si>
  <si>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</si>
  <si>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</si>
  <si>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</si>
  <si>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</si>
  <si>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</si>
  <si>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</si>
  <si>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</si>
  <si>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</si>
  <si>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</si>
  <si>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</si>
  <si>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</si>
  <si>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</si>
  <si>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</si>
  <si>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</si>
  <si>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</si>
  <si>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</si>
  <si>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</si>
  <si>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</si>
  <si>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</si>
  <si>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</si>
  <si>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</si>
  <si>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</si>
  <si>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</si>
  <si>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</si>
  <si>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</si>
  <si>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</si>
  <si>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</si>
  <si>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</si>
  <si>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</si>
  <si>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</si>
  <si>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</si>
  <si>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</si>
  <si>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</si>
  <si>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</si>
  <si>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</si>
  <si>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</si>
  <si>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</si>
  <si>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</si>
  <si>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</si>
  <si>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</si>
  <si>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</si>
  <si>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</si>
  <si>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</si>
  <si>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</si>
  <si>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</si>
  <si>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</si>
  <si>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</si>
  <si>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</si>
  <si>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</si>
  <si>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</si>
  <si>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</si>
  <si>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</si>
  <si>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</si>
  <si>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</si>
  <si>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</si>
  <si>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</si>
  <si>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</si>
  <si>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</si>
  <si>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</si>
  <si>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</si>
  <si>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</si>
  <si>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</si>
  <si>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</si>
  <si>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</si>
  <si>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</si>
  <si>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</si>
  <si>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</si>
  <si>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</si>
  <si>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</si>
  <si>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</si>
  <si>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</si>
  <si>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</si>
  <si>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</si>
  <si>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</si>
  <si>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</si>
  <si>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</si>
  <si>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</si>
  <si>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</si>
  <si>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</si>
  <si>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</si>
  <si>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</si>
  <si>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</si>
  <si>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</si>
  <si>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</si>
  <si>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</si>
  <si>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</si>
  <si>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</si>
  <si>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</si>
  <si>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</si>
  <si>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</si>
  <si>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</si>
  <si>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</si>
  <si>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</si>
  <si>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</si>
  <si>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</si>
  <si>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</si>
  <si>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</si>
  <si>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</si>
  <si>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</si>
  <si>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</si>
  <si>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</si>
  <si>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</si>
  <si>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</si>
  <si>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</si>
  <si>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</si>
  <si>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</si>
  <si>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</si>
  <si>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</si>
  <si>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</si>
  <si>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</si>
  <si>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</si>
  <si>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</si>
  <si>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</si>
  <si>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</si>
  <si>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</si>
  <si>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</si>
  <si>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</si>
  <si>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</si>
  <si>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</si>
  <si>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</si>
  <si>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</si>
  <si>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</si>
  <si>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</si>
  <si>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</si>
  <si>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</si>
  <si>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</si>
  <si>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</si>
  <si>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</si>
  <si>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</si>
  <si>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</si>
  <si>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</si>
  <si>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</si>
  <si>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</si>
  <si>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</si>
  <si>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</si>
  <si>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</si>
  <si>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</si>
  <si>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</si>
  <si>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</si>
  <si>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</si>
  <si>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</si>
  <si>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</si>
  <si>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</si>
  <si>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</si>
  <si>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</si>
  <si>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</si>
  <si>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</si>
  <si>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</si>
  <si>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</si>
  <si>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</si>
  <si>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</si>
  <si>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</si>
  <si>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</si>
  <si>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</si>
  <si>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</si>
  <si>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</si>
  <si>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</si>
  <si>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</si>
  <si>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</si>
  <si>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</si>
  <si>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</si>
  <si>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</si>
  <si>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</si>
  <si>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</si>
  <si>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</si>
  <si>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</si>
  <si>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</si>
  <si>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</si>
  <si>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</si>
  <si>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</si>
  <si>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</si>
  <si>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</si>
  <si>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</si>
  <si>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</si>
  <si>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</si>
  <si>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</si>
  <si>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</si>
  <si>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</si>
  <si>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</si>
  <si>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</si>
  <si>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</si>
  <si>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</si>
  <si>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</si>
  <si>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</si>
  <si>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</si>
  <si>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</si>
  <si>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</si>
  <si>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</si>
  <si>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</si>
  <si>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</si>
  <si>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</si>
  <si>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</si>
  <si>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</si>
  <si>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</si>
  <si>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</si>
  <si>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</si>
  <si>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</si>
  <si>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</si>
  <si>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</si>
  <si>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</si>
  <si>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</si>
  <si>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</si>
  <si>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</si>
  <si>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</si>
  <si>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</si>
  <si>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</si>
  <si>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</si>
  <si>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</si>
  <si>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</si>
  <si>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</si>
  <si>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</si>
  <si>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</si>
  <si>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</si>
  <si>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</si>
  <si>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</si>
  <si>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</si>
  <si>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</si>
  <si>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</si>
  <si>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</si>
  <si>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</si>
  <si>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</si>
  <si>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</si>
  <si>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</si>
  <si>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</si>
  <si>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</si>
  <si>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</si>
  <si>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</si>
  <si>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</si>
  <si>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</si>
  <si>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</si>
  <si>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</si>
  <si>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</si>
  <si>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</si>
  <si>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</si>
  <si>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</si>
  <si>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</si>
  <si>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</si>
  <si>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</si>
  <si>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</si>
  <si>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</si>
  <si>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</si>
  <si>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</si>
  <si>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</si>
  <si>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</si>
  <si>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</si>
  <si>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</si>
  <si>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</si>
  <si>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</si>
  <si>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</si>
  <si>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</si>
  <si>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</si>
  <si>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</si>
  <si>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</si>
  <si>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</si>
  <si>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</si>
  <si>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</si>
  <si>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</si>
  <si>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</si>
  <si>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</si>
  <si>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</si>
  <si>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</si>
  <si>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</si>
  <si>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</si>
  <si>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</si>
  <si>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</si>
  <si>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</si>
  <si>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</si>
  <si>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</si>
  <si>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</si>
  <si>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</si>
  <si>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</si>
  <si>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</si>
  <si>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</si>
  <si>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</si>
  <si>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</si>
  <si>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</si>
  <si>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</si>
  <si>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</si>
  <si>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</si>
  <si>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</si>
  <si>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</si>
  <si>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</si>
  <si>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</si>
  <si>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</si>
  <si>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</si>
  <si>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</si>
  <si>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</si>
  <si>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</si>
  <si>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</si>
  <si>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</si>
  <si>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</si>
  <si>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</si>
  <si>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</si>
  <si>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</si>
  <si>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</si>
  <si>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</si>
  <si>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</si>
  <si>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</si>
  <si>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</si>
  <si>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</si>
  <si>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</si>
  <si>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</si>
  <si>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</si>
  <si>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</si>
  <si>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</si>
  <si>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</si>
  <si>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</si>
  <si>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</si>
  <si>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</si>
  <si>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</si>
  <si>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</si>
  <si>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</si>
  <si>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</si>
  <si>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</si>
  <si>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</si>
  <si>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</si>
  <si>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</si>
  <si>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</si>
  <si>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</si>
  <si>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</si>
  <si>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</si>
  <si>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</si>
  <si>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</si>
  <si>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</si>
  <si>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</si>
  <si>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</si>
  <si>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</si>
  <si>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</si>
  <si>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</si>
  <si>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</si>
  <si>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</si>
  <si>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</si>
  <si>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</si>
  <si>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</si>
  <si>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</si>
  <si>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</si>
  <si>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</si>
  <si>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</si>
  <si>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</si>
  <si>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</si>
  <si>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</si>
  <si>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</si>
  <si>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</si>
  <si>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</si>
  <si>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</si>
  <si>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</si>
  <si>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</si>
  <si>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</si>
  <si>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</si>
  <si>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</si>
  <si>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</si>
  <si>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</si>
  <si>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</si>
  <si>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</si>
  <si>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</si>
  <si>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</si>
  <si>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</si>
  <si>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</si>
  <si>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</si>
  <si>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</si>
  <si>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</si>
  <si>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</si>
  <si>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</si>
  <si>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</si>
  <si>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</si>
  <si>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</si>
  <si>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</si>
  <si>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</si>
  <si>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</si>
  <si>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</si>
  <si>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</si>
  <si>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</si>
  <si>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</si>
  <si>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</si>
  <si>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</si>
  <si>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</si>
  <si>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</si>
  <si>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</si>
  <si>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</si>
  <si>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</si>
  <si>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</si>
  <si>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</si>
  <si>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</si>
  <si>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</si>
  <si>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</si>
  <si>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</si>
  <si>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</si>
  <si>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</si>
  <si>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</si>
  <si>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</si>
  <si>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</si>
  <si>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</si>
  <si>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</si>
  <si>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</si>
  <si>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</si>
  <si>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</si>
  <si>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</si>
  <si>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</si>
  <si>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</si>
  <si>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</si>
  <si>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</si>
  <si>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</si>
  <si>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</si>
  <si>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</si>
  <si>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</si>
  <si>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</si>
  <si>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</si>
  <si>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</si>
  <si>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</si>
  <si>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</si>
  <si>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</si>
  <si>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</si>
  <si>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</si>
  <si>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</si>
  <si>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</si>
  <si>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</si>
  <si>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</si>
  <si>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</si>
  <si>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</si>
  <si>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</si>
  <si>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</si>
  <si>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</si>
  <si>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</si>
  <si>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</si>
  <si>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</si>
  <si>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</si>
  <si>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</si>
  <si>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</si>
  <si>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</si>
  <si>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</si>
  <si>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</si>
  <si>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</si>
  <si>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</si>
  <si>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</si>
  <si>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</si>
  <si>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</si>
  <si>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</si>
  <si>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</si>
  <si>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</si>
  <si>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</si>
  <si>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</si>
  <si>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</si>
  <si>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</si>
  <si>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</si>
  <si>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</si>
  <si>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</si>
  <si>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</si>
  <si>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</si>
  <si>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</si>
  <si>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</si>
  <si>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</si>
  <si>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</si>
  <si>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</si>
  <si>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</si>
  <si>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</si>
  <si>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</si>
  <si>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</si>
  <si>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</si>
  <si>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</si>
  <si>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</si>
  <si>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</si>
  <si>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</si>
  <si>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</si>
  <si>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</si>
  <si>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</si>
  <si>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</si>
  <si>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</si>
  <si>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</si>
  <si>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</si>
  <si>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</si>
  <si>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</si>
  <si>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</si>
  <si>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</si>
  <si>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</si>
  <si>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</si>
  <si>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</si>
  <si>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</si>
  <si>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</si>
  <si>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</si>
  <si>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</si>
  <si>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</si>
  <si>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</si>
  <si>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</si>
  <si>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</si>
  <si>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</si>
  <si>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</si>
  <si>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</si>
  <si>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</si>
  <si>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</si>
  <si>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</si>
  <si>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</si>
  <si>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</si>
  <si>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</si>
  <si>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</si>
  <si>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</si>
  <si>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</si>
  <si>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</si>
  <si>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</si>
  <si>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</si>
  <si>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</si>
  <si>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</si>
  <si>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</si>
  <si>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</si>
  <si>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</si>
  <si>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</si>
  <si>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</si>
  <si>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</si>
  <si>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</si>
  <si>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</si>
  <si>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</si>
  <si>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</si>
  <si>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</si>
  <si>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</si>
  <si>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</si>
  <si>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</si>
  <si>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</si>
  <si>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</si>
  <si>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</si>
  <si>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</si>
  <si>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</si>
  <si>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</si>
  <si>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</si>
  <si>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</si>
  <si>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</si>
  <si>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</si>
  <si>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</si>
  <si>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</si>
  <si>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</si>
  <si>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</si>
  <si>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</si>
  <si>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</si>
  <si>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</si>
  <si>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</si>
  <si>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</si>
  <si>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</si>
  <si>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</si>
  <si>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</si>
  <si>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</si>
  <si>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</si>
  <si>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</si>
  <si>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</si>
  <si>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</si>
  <si>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</si>
  <si>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</si>
  <si>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</si>
  <si>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</si>
  <si>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</si>
  <si>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</si>
  <si>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</si>
  <si>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</si>
  <si>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</si>
  <si>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</si>
  <si>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</si>
  <si>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</si>
  <si>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</si>
  <si>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</si>
  <si>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</si>
  <si>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</si>
  <si>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</si>
  <si>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</si>
  <si>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</si>
  <si>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</si>
  <si>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</si>
  <si>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</si>
  <si>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</si>
  <si>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</si>
  <si>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</si>
  <si>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</si>
  <si>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</si>
  <si>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</si>
  <si>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</si>
  <si>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</si>
  <si>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</si>
  <si>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</si>
  <si>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</si>
  <si>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</si>
  <si>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</si>
  <si>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</si>
  <si>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</si>
  <si>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</si>
  <si>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</si>
  <si>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</si>
  <si>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</si>
  <si>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</si>
  <si>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</si>
  <si>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</si>
  <si>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</si>
  <si>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</si>
  <si>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</si>
  <si>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</si>
  <si>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</si>
  <si>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</si>
  <si>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</si>
  <si>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</si>
  <si>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</si>
  <si>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</si>
  <si>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</si>
  <si>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</si>
  <si>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</si>
  <si>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</si>
  <si>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</si>
  <si>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</si>
  <si>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</si>
  <si>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</si>
  <si>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</si>
  <si>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</si>
  <si>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</si>
  <si>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</si>
  <si>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</si>
  <si>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</si>
  <si>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</si>
  <si>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</si>
  <si>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</si>
  <si>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</si>
  <si>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</si>
  <si>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</si>
  <si>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</si>
  <si>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</si>
  <si>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</si>
  <si>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</si>
  <si>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</si>
  <si>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</si>
  <si>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</si>
  <si>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</si>
  <si>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</si>
  <si>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</si>
  <si>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</si>
  <si>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</si>
  <si>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</si>
  <si>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</si>
  <si>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</si>
  <si>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</si>
  <si>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</si>
  <si>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</si>
  <si>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</si>
  <si>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</si>
  <si>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</si>
  <si>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</si>
  <si>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</si>
  <si>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</si>
  <si>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</si>
  <si>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</si>
  <si>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</si>
  <si>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</si>
  <si>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</si>
  <si>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</si>
  <si>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</si>
  <si>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</si>
  <si>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</si>
  <si>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</si>
  <si>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</si>
  <si>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</si>
  <si>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</si>
  <si>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</si>
  <si>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</si>
  <si>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</si>
  <si>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</si>
  <si>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</si>
  <si>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</si>
  <si>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</si>
  <si>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</si>
  <si>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</si>
  <si>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</si>
  <si>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</si>
  <si>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</si>
  <si>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</si>
  <si>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</si>
  <si>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</si>
  <si>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</si>
  <si>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</si>
  <si>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</si>
  <si>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</si>
  <si>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</si>
  <si>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</si>
  <si>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</si>
  <si>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</si>
  <si>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</si>
  <si>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</si>
  <si>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</si>
  <si>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</si>
  <si>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</si>
  <si>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</si>
  <si>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</si>
  <si>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</si>
  <si>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</si>
  <si>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</si>
  <si>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</si>
  <si>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</si>
  <si>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</si>
  <si>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</si>
  <si>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</si>
  <si>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</si>
  <si>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</si>
  <si>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</si>
  <si>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</si>
  <si>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</si>
  <si>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</si>
  <si>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</si>
  <si>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</si>
  <si>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</si>
  <si>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</si>
  <si>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</si>
  <si>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</si>
  <si>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</si>
  <si>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</si>
  <si>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</si>
  <si>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</si>
  <si>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</si>
  <si>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</si>
  <si>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</si>
  <si>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</si>
  <si>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</si>
  <si>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</si>
  <si>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</si>
  <si>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</si>
  <si>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</si>
  <si>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</si>
  <si>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</si>
  <si>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</si>
  <si>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</si>
  <si>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</si>
  <si>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</si>
  <si>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</si>
  <si>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</si>
  <si>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</si>
  <si>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</si>
  <si>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</si>
  <si>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</si>
  <si>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</si>
  <si>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</si>
  <si>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</si>
  <si>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</si>
  <si>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</si>
  <si>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</si>
  <si>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</si>
  <si>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</si>
  <si>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</si>
  <si>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</si>
  <si>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</si>
  <si>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</si>
  <si>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</si>
  <si>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</si>
  <si>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</si>
  <si>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</si>
  <si>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</si>
  <si>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</si>
  <si>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</si>
  <si>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</si>
  <si>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</si>
  <si>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</si>
  <si>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</si>
  <si>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</si>
  <si>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</si>
  <si>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</si>
  <si>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</si>
  <si>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</si>
  <si>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</si>
  <si>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</si>
  <si>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</si>
  <si>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</si>
  <si>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</si>
  <si>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</si>
  <si>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</si>
  <si>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</si>
  <si>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</si>
  <si>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</si>
  <si>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</si>
  <si>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</si>
  <si>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</si>
  <si>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</si>
  <si>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</si>
  <si>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</si>
  <si>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</si>
  <si>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</si>
  <si>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</si>
  <si>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</si>
  <si>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</si>
  <si>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</si>
  <si>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</si>
  <si>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</si>
  <si>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</si>
  <si>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</si>
  <si>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</si>
  <si>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</si>
  <si>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</si>
  <si>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</si>
  <si>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</si>
  <si>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</si>
  <si>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</si>
  <si>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</si>
  <si>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</si>
  <si>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</si>
  <si>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</si>
  <si>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</si>
  <si>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</si>
  <si>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</si>
  <si>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</si>
  <si>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</si>
  <si>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</si>
  <si>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</si>
  <si>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</si>
  <si>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</si>
  <si>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</si>
  <si>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</si>
  <si>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</si>
  <si>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</si>
  <si>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</si>
  <si>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</si>
  <si>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</si>
  <si>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</si>
  <si>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</si>
  <si>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</si>
  <si>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</si>
  <si>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</si>
  <si>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</si>
  <si>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</si>
  <si>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</si>
  <si>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</si>
  <si>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</si>
  <si>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</si>
  <si>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</si>
  <si>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</si>
  <si>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</si>
  <si>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</si>
  <si>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</si>
  <si>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</si>
  <si>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</si>
  <si>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</si>
  <si>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</si>
  <si>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</si>
  <si>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</si>
  <si>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</si>
  <si>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</si>
  <si>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</si>
  <si>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</si>
  <si>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</si>
  <si>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</si>
  <si>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</si>
  <si>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</si>
  <si>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</si>
  <si>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</si>
  <si>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</si>
  <si>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</si>
  <si>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</si>
  <si>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</si>
  <si>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</si>
  <si>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</si>
  <si>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</si>
  <si>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</si>
  <si>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</si>
  <si>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</si>
  <si>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</si>
  <si>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</si>
  <si>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</si>
  <si>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</si>
  <si>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</si>
  <si>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</si>
  <si>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</si>
  <si>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</si>
  <si>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</si>
  <si>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</si>
  <si>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</si>
  <si>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</si>
  <si>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</si>
  <si>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</si>
  <si>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</si>
  <si>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</si>
  <si>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</si>
  <si>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</si>
  <si>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</si>
  <si>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</si>
  <si>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</si>
  <si>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</si>
  <si>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</si>
  <si>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</si>
  <si>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</si>
  <si>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</si>
  <si>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</si>
  <si>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</si>
  <si>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</si>
  <si>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</si>
  <si>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</si>
  <si>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</si>
  <si>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</si>
  <si>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</si>
  <si>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</si>
  <si>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</si>
  <si>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</si>
  <si>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</si>
  <si>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</si>
  <si>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</si>
  <si>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</si>
  <si>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</si>
  <si>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</si>
  <si>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</si>
  <si>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</si>
  <si>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</si>
  <si>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</si>
  <si>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</si>
  <si>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</si>
  <si>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</si>
  <si>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</si>
  <si>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</si>
  <si>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</si>
  <si>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</si>
  <si>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</si>
  <si>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</si>
  <si>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</si>
  <si>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</si>
  <si>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</si>
  <si>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</si>
  <si>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</si>
  <si>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</si>
  <si>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</si>
  <si>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</si>
  <si>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</si>
  <si>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</si>
  <si>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</si>
  <si>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</si>
  <si>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</si>
  <si>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</si>
  <si>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</si>
  <si>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</si>
  <si>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</si>
  <si>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</si>
  <si>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</si>
  <si>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</si>
  <si>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</si>
  <si>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</si>
  <si>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</si>
  <si>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</si>
  <si>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</si>
  <si>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</si>
  <si>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</si>
  <si>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</si>
  <si>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</si>
  <si>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</si>
  <si>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</si>
  <si>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</si>
  <si>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</si>
  <si>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</si>
  <si>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</si>
  <si>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</si>
  <si>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</si>
  <si>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</si>
  <si>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</si>
  <si>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</si>
  <si>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</si>
  <si>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</si>
  <si>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</si>
  <si>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</si>
  <si>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</si>
  <si>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</si>
  <si>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</si>
  <si>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</si>
  <si>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</si>
  <si>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</si>
  <si>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</si>
  <si>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</si>
  <si>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</si>
  <si>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</si>
  <si>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</si>
  <si>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</si>
  <si>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</si>
  <si>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</si>
  <si>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</si>
  <si>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</si>
  <si>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</si>
  <si>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</si>
  <si>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</si>
  <si>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</si>
  <si>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</si>
  <si>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</si>
  <si>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</si>
  <si>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</si>
  <si>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</si>
  <si>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</si>
  <si>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</si>
  <si>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</si>
  <si>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</si>
  <si>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</si>
  <si>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</si>
  <si>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</si>
  <si>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</si>
  <si>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</si>
  <si>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</si>
  <si>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</si>
  <si>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</si>
  <si>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</si>
  <si>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</si>
  <si>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</si>
  <si>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</si>
  <si>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</si>
  <si>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</si>
  <si>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</si>
  <si>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</si>
  <si>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</si>
  <si>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</si>
  <si>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</si>
  <si>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</si>
  <si>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</si>
  <si>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</si>
  <si>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</si>
  <si>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</si>
  <si>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</si>
  <si>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</si>
  <si>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</si>
  <si>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</si>
  <si>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</si>
  <si>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</si>
  <si>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</si>
  <si>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</si>
  <si>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</si>
  <si>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</si>
  <si>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</si>
  <si>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</si>
  <si>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</si>
  <si>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</si>
  <si>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</si>
  <si>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</si>
  <si>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</si>
  <si>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</si>
  <si>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</si>
  <si>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</si>
  <si>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</si>
  <si>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</si>
  <si>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</si>
  <si>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</si>
  <si>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</si>
  <si>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</si>
  <si>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</si>
  <si>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</si>
  <si>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</si>
  <si>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</si>
  <si>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</si>
  <si>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</si>
  <si>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</si>
  <si>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</si>
  <si>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</si>
  <si>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</si>
  <si>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</si>
  <si>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</si>
  <si>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</si>
  <si>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</si>
  <si>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</si>
  <si>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</si>
  <si>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</si>
  <si>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</si>
  <si>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</si>
  <si>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</si>
  <si>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</si>
  <si>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</si>
  <si>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</si>
  <si>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</si>
  <si>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</si>
  <si>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</si>
  <si>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</si>
  <si>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</si>
  <si>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</si>
  <si>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</si>
  <si>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</si>
  <si>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</si>
  <si>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</si>
  <si>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</si>
  <si>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</si>
  <si>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</si>
  <si>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</si>
  <si>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</si>
  <si>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</si>
  <si>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</si>
  <si>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</si>
  <si>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</si>
  <si>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</si>
  <si>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</si>
  <si>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</si>
  <si>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</si>
  <si>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</si>
  <si>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</si>
  <si>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</si>
  <si>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</si>
  <si>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</si>
  <si>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</si>
  <si>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</si>
  <si>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</si>
  <si>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</si>
  <si>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</si>
  <si>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</si>
  <si>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</si>
  <si>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</si>
  <si>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</si>
  <si>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</si>
  <si>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</si>
  <si>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</si>
  <si>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</si>
  <si>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</si>
  <si>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</si>
  <si>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</si>
  <si>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</si>
  <si>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</si>
  <si>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</si>
  <si>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</si>
  <si>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</si>
  <si>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</si>
  <si>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</si>
  <si>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</si>
  <si>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</si>
  <si>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</si>
  <si>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</si>
  <si>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</si>
  <si>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</si>
  <si>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</si>
  <si>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</si>
  <si>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</si>
  <si>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</si>
  <si>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</si>
  <si>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</si>
  <si>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</si>
  <si>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</si>
  <si>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</si>
  <si>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</si>
  <si>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</si>
  <si>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</si>
  <si>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</si>
  <si>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</si>
  <si>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</si>
  <si>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</si>
  <si>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</si>
  <si>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</si>
  <si>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</si>
  <si>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</si>
  <si>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</si>
  <si>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</si>
  <si>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</si>
  <si>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</si>
  <si>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</si>
  <si>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</si>
  <si>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</si>
  <si>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</si>
  <si>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</si>
  <si>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</si>
  <si>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</si>
  <si>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</si>
  <si>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</si>
  <si>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</si>
  <si>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</si>
  <si>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</si>
  <si>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</si>
  <si>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</si>
  <si>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</si>
  <si>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</si>
  <si>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</si>
  <si>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</si>
  <si>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</si>
  <si>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</si>
  <si>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</si>
  <si>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</si>
  <si>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</si>
  <si>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</si>
  <si>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</si>
  <si>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</si>
  <si>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</si>
  <si>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</si>
  <si>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</si>
  <si>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</si>
  <si>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</si>
  <si>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</si>
  <si>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</si>
  <si>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</si>
  <si>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</si>
  <si>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</si>
  <si>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</si>
  <si>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</si>
  <si>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</si>
  <si>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</si>
  <si>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</si>
  <si>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</si>
  <si>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</si>
  <si>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</si>
  <si>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</si>
  <si>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</si>
  <si>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</si>
  <si>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</si>
  <si>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</si>
  <si>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</si>
  <si>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</si>
  <si>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</si>
  <si>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</si>
  <si>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</si>
  <si>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</si>
  <si>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</si>
  <si>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</si>
  <si>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</si>
  <si>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</si>
  <si>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</si>
  <si>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</si>
  <si>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</si>
  <si>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</si>
  <si>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</si>
  <si>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</si>
  <si>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</si>
  <si>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</si>
  <si>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</si>
  <si>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</si>
  <si>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</si>
  <si>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</si>
  <si>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</si>
  <si>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</si>
  <si>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</si>
  <si>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</si>
  <si>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</si>
  <si>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</si>
  <si>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</si>
  <si>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</si>
  <si>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</si>
  <si>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</si>
  <si>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</si>
  <si>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</si>
  <si>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</si>
  <si>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</si>
  <si>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</si>
  <si>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</si>
  <si>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</si>
  <si>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</si>
  <si>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</si>
  <si>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</si>
  <si>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</si>
  <si>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</si>
  <si>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</si>
  <si>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</si>
  <si>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</si>
  <si>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</si>
  <si>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</si>
  <si>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</si>
  <si>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</si>
  <si>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</si>
  <si>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</si>
  <si>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</si>
  <si>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</si>
  <si>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</si>
  <si>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</si>
  <si>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</si>
  <si>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</si>
  <si>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</si>
  <si>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</si>
  <si>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</si>
  <si>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</si>
  <si>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</si>
  <si>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</si>
  <si>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</si>
  <si>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</si>
  <si>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</si>
  <si>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</si>
  <si>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</si>
  <si>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</si>
  <si>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</si>
  <si>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</si>
  <si>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</si>
  <si>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</si>
  <si>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</si>
  <si>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</si>
  <si>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</si>
  <si>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</si>
  <si>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</si>
  <si>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</si>
  <si>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</si>
  <si>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</si>
  <si>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</si>
  <si>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</si>
  <si>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</si>
  <si>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</si>
  <si>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</si>
  <si>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</si>
  <si>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</si>
  <si>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</si>
  <si>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</si>
  <si>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</si>
  <si>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</si>
  <si>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</si>
  <si>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</si>
  <si>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</si>
  <si>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</si>
  <si>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</si>
  <si>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</si>
  <si>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</si>
  <si>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</si>
  <si>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</si>
  <si>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</si>
  <si>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</si>
  <si>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</si>
  <si>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</si>
  <si>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</si>
  <si>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</si>
  <si>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</si>
  <si>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</si>
  <si>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</si>
  <si>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</si>
  <si>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</si>
  <si>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</si>
  <si>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</si>
  <si>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</si>
  <si>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</si>
  <si>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</si>
  <si>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</si>
  <si>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</si>
  <si>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</si>
  <si>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</si>
  <si>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</si>
  <si>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</si>
  <si>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</si>
  <si>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</si>
  <si>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</si>
  <si>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</si>
  <si>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</si>
  <si>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</si>
  <si>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</si>
  <si>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</si>
  <si>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</si>
  <si>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</si>
  <si>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</si>
  <si>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</si>
  <si>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</si>
  <si>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</si>
  <si>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</si>
  <si>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</si>
  <si>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</si>
  <si>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</si>
  <si>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</si>
  <si>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</si>
  <si>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</si>
  <si>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</si>
  <si>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</si>
  <si>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</si>
  <si>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</si>
  <si>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</si>
  <si>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</si>
  <si>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</si>
  <si>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</si>
  <si>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</si>
  <si>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</si>
  <si>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</si>
  <si>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</si>
  <si>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</si>
  <si>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</si>
  <si>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</si>
  <si>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</si>
  <si>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</si>
  <si>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</si>
  <si>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</si>
  <si>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</si>
  <si>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</si>
  <si>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</si>
  <si>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</si>
  <si>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</si>
  <si>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</si>
  <si>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</si>
  <si>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</si>
  <si>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</si>
  <si>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</si>
  <si>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</si>
  <si>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</si>
  <si>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</si>
  <si>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</si>
  <si>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</si>
  <si>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</si>
  <si>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</si>
  <si>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</si>
  <si>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</si>
  <si>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</si>
  <si>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</si>
  <si>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</si>
  <si>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</si>
  <si>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</si>
  <si>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</si>
  <si>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</si>
  <si>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</si>
  <si>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</si>
  <si>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</si>
  <si>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</si>
  <si>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</si>
  <si>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</si>
  <si>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</si>
  <si>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</si>
  <si>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</si>
  <si>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</si>
  <si>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</si>
  <si>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</si>
  <si>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</si>
  <si>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</si>
  <si>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</si>
  <si>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</si>
  <si>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</si>
  <si>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</si>
  <si>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</si>
  <si>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</si>
  <si>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</si>
  <si>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</si>
  <si>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</si>
  <si>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</si>
  <si>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</si>
  <si>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</si>
  <si>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</si>
  <si>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</si>
  <si>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</si>
  <si>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</si>
  <si>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</si>
  <si>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</si>
  <si>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</si>
  <si>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</si>
  <si>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</si>
  <si>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</si>
  <si>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</si>
  <si>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</si>
  <si>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</si>
  <si>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</si>
  <si>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</si>
  <si>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</si>
  <si>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</si>
  <si>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</si>
  <si>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</si>
  <si>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</si>
  <si>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</si>
  <si>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</si>
  <si>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</si>
  <si>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</si>
  <si>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</si>
  <si>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</si>
  <si>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</si>
  <si>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</si>
  <si>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</si>
  <si>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</si>
  <si>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</si>
  <si>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</si>
  <si>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</si>
  <si>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</si>
  <si>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</si>
  <si>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</si>
  <si>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</si>
  <si>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</si>
  <si>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</si>
  <si>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</si>
  <si>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</si>
  <si>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</si>
  <si>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</si>
  <si>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</si>
  <si>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</si>
  <si>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</si>
  <si>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</si>
  <si>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</si>
  <si>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</si>
  <si>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</si>
  <si>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</si>
  <si>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</si>
  <si>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</si>
  <si>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</si>
  <si>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</si>
  <si>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</si>
  <si>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</si>
  <si>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</si>
  <si>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</si>
  <si>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</si>
  <si>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</si>
  <si>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</si>
  <si>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</si>
  <si>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</si>
  <si>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</si>
  <si>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</si>
  <si>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</si>
  <si>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</si>
  <si>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</si>
  <si>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</si>
  <si>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</si>
  <si>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</si>
  <si>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</si>
  <si>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</si>
  <si>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</si>
  <si>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</si>
  <si>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</si>
  <si>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</si>
  <si>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</si>
  <si>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</si>
  <si>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</si>
  <si>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</si>
  <si>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</si>
  <si>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</si>
  <si>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</si>
  <si>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</si>
  <si>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</si>
  <si>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</si>
  <si>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</si>
  <si>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</si>
  <si>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</si>
  <si>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</si>
  <si>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</si>
  <si>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</si>
  <si>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</si>
  <si>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</si>
  <si>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</si>
  <si>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</si>
  <si>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</si>
  <si>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</si>
  <si>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</si>
  <si>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</si>
  <si>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</si>
  <si>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</si>
  <si>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</si>
  <si>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</si>
  <si>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</si>
  <si>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</si>
  <si>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</si>
  <si>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</si>
  <si>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</si>
  <si>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</si>
  <si>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</si>
  <si>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</si>
  <si>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</si>
  <si>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</si>
  <si>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</si>
  <si>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</si>
  <si>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</si>
  <si>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</si>
  <si>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</si>
  <si>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</si>
  <si>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</si>
  <si>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</si>
  <si>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</si>
  <si>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</si>
  <si>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</si>
  <si>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</si>
  <si>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</si>
  <si>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</si>
  <si>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</si>
  <si>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</si>
  <si>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</si>
  <si>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</si>
  <si>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</si>
  <si>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</si>
  <si>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</si>
  <si>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</si>
  <si>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</si>
  <si>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</si>
  <si>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</si>
  <si>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</si>
  <si>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</si>
  <si>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</si>
  <si>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</si>
  <si>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</si>
  <si>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</si>
  <si>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</si>
  <si>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</si>
  <si>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</si>
  <si>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</si>
  <si>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</si>
  <si>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</si>
  <si>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</si>
  <si>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</si>
  <si>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</si>
  <si>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</si>
  <si>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</si>
  <si>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</si>
  <si>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</si>
  <si>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</si>
  <si>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</si>
  <si>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</si>
  <si>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</si>
  <si>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</si>
  <si>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</si>
  <si>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</si>
  <si>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</si>
  <si>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</si>
  <si>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</si>
  <si>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</si>
  <si>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</si>
  <si>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</si>
  <si>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</si>
  <si>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</si>
  <si>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</si>
  <si>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</si>
  <si>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</si>
  <si>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</si>
  <si>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</si>
  <si>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</si>
  <si>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</si>
  <si>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</si>
  <si>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</si>
  <si>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</si>
  <si>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</si>
  <si>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</si>
  <si>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</si>
  <si>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</si>
  <si>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</si>
  <si>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</si>
  <si>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</si>
  <si>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</si>
  <si>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</si>
  <si>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</si>
  <si>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</si>
  <si>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</si>
  <si>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</si>
  <si>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</si>
  <si>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</si>
  <si>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</si>
  <si>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</si>
  <si>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</si>
  <si>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</si>
  <si>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</si>
  <si>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</si>
  <si>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</si>
  <si>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</si>
  <si>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</si>
  <si>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</si>
  <si>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</si>
  <si>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</si>
  <si>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</si>
  <si>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</si>
  <si>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</si>
  <si>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</si>
  <si>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</si>
  <si>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</si>
  <si>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</si>
  <si>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</si>
  <si>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</si>
  <si>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</si>
  <si>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</si>
  <si>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</si>
  <si>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</si>
  <si>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</si>
  <si>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</si>
  <si>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</si>
  <si>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</si>
  <si>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</si>
  <si>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</si>
  <si>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</si>
  <si>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</si>
  <si>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</si>
  <si>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</si>
  <si>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</si>
  <si>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</si>
  <si>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</si>
  <si>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</si>
  <si>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</si>
  <si>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</si>
  <si>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</si>
  <si>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</si>
  <si>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</si>
  <si>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</si>
  <si>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</si>
  <si>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</si>
  <si>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</si>
  <si>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</si>
  <si>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</si>
  <si>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</si>
  <si>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</si>
  <si>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</si>
  <si>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</si>
  <si>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</si>
  <si>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</si>
  <si>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</si>
  <si>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</si>
  <si>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</si>
  <si>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</si>
  <si>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</si>
  <si>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</si>
  <si>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</si>
  <si>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</si>
  <si>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</si>
  <si>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</si>
  <si>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</si>
  <si>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</si>
  <si>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</si>
  <si>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</si>
  <si>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</si>
  <si>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</si>
  <si>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</si>
  <si>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</si>
  <si>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</si>
  <si>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</si>
  <si>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</si>
  <si>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</si>
  <si>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</si>
  <si>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</si>
  <si>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</si>
  <si>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</si>
  <si>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</si>
  <si>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</si>
  <si>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</si>
  <si>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</si>
  <si>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</si>
  <si>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</si>
  <si>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</si>
  <si>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</si>
  <si>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</si>
  <si>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</si>
  <si>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</si>
  <si>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</si>
  <si>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</si>
  <si>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</si>
  <si>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</si>
  <si>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</si>
  <si>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</si>
  <si>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</si>
  <si>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</si>
  <si>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</si>
  <si>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</si>
  <si>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</si>
  <si>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</si>
  <si>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</si>
  <si>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</si>
  <si>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</si>
  <si>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</si>
  <si>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</si>
  <si>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</si>
  <si>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</si>
  <si>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</si>
  <si>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</si>
  <si>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</si>
  <si>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</si>
  <si>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</si>
  <si>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</si>
  <si>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</si>
  <si>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</si>
  <si>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</si>
  <si>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</si>
  <si>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</si>
  <si>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</si>
  <si>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</si>
  <si>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</si>
  <si>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</si>
  <si>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</si>
  <si>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</si>
  <si>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</si>
  <si>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</si>
  <si>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</si>
  <si>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</si>
  <si>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</si>
  <si>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</si>
  <si>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</si>
  <si>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</si>
  <si>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</si>
  <si>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</si>
  <si>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</si>
  <si>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</si>
  <si>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</si>
  <si>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</si>
  <si>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</si>
  <si>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</si>
  <si>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</si>
  <si>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</si>
  <si>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</si>
  <si>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</si>
  <si>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</si>
  <si>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</si>
  <si>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</si>
  <si>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</si>
  <si>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</si>
  <si>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</si>
  <si>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</si>
  <si>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</si>
  <si>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</si>
  <si>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</si>
  <si>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</si>
  <si>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</si>
  <si>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</si>
  <si>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</si>
  <si>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</si>
  <si>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</si>
  <si>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</si>
  <si>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</si>
  <si>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</si>
  <si>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</si>
  <si>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</si>
  <si>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</si>
  <si>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</si>
  <si>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</si>
  <si>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</si>
  <si>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</si>
  <si>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</si>
  <si>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</si>
  <si>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</si>
  <si>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</si>
  <si>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</si>
  <si>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</si>
  <si>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</si>
  <si>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</si>
  <si>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</si>
  <si>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</si>
  <si>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</si>
  <si>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</si>
  <si>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</si>
  <si>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</si>
  <si>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</si>
  <si>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</si>
  <si>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</si>
  <si>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</si>
  <si>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</si>
  <si>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</si>
  <si>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</si>
  <si>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</si>
  <si>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</si>
  <si>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</si>
  <si>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</si>
  <si>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</si>
  <si>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</si>
  <si>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</si>
  <si>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</si>
  <si>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</si>
  <si>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</si>
  <si>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</si>
  <si>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</si>
  <si>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</si>
  <si>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</si>
  <si>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</si>
  <si>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</si>
  <si>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</si>
  <si>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</si>
  <si>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</si>
  <si>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</si>
  <si>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</si>
  <si>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</si>
  <si>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</si>
  <si>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</si>
  <si>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</si>
  <si>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</si>
  <si>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</si>
  <si>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</si>
  <si>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</si>
  <si>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</si>
  <si>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</si>
  <si>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</si>
  <si>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</si>
  <si>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</si>
  <si>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</si>
  <si>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</si>
  <si>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</si>
  <si>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</si>
  <si>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</si>
  <si>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</si>
  <si>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</si>
  <si>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</si>
  <si>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</si>
  <si>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</si>
  <si>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</si>
  <si>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</si>
  <si>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</si>
  <si>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</si>
  <si>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</si>
  <si>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</si>
  <si>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</si>
  <si>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</si>
  <si>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</si>
  <si>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</si>
  <si>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</si>
  <si>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</si>
  <si>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</si>
  <si>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</si>
  <si>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</si>
  <si>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</si>
  <si>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</si>
  <si>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</si>
  <si>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</si>
  <si>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</si>
  <si>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</si>
  <si>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</si>
  <si>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</si>
  <si>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</si>
  <si>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</si>
  <si>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</si>
  <si>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</si>
  <si>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</si>
  <si>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</si>
  <si>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</si>
  <si>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</si>
  <si>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</si>
  <si>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</si>
  <si>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</si>
  <si>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</si>
  <si>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</si>
  <si>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</si>
  <si>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</si>
  <si>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</si>
  <si>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</si>
  <si>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</si>
  <si>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</si>
  <si>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</si>
  <si>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</si>
  <si>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</si>
  <si>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</si>
  <si>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</si>
  <si>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</si>
  <si>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</si>
  <si>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</si>
  <si>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</si>
  <si>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</si>
  <si>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</si>
  <si>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</si>
  <si>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</si>
  <si>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</si>
  <si>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</si>
  <si>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</si>
  <si>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</si>
  <si>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</si>
  <si>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</si>
  <si>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</si>
  <si>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</si>
  <si>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</si>
  <si>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</si>
  <si>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</si>
  <si>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</si>
  <si>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</si>
  <si>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</si>
  <si>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</si>
  <si>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</si>
  <si>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</si>
  <si>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</si>
  <si>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</si>
  <si>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</si>
  <si>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</si>
  <si>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</si>
  <si>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</si>
  <si>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</si>
  <si>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</si>
  <si>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</si>
  <si>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</si>
  <si>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</si>
  <si>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</si>
  <si>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</si>
  <si>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</si>
  <si>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</si>
  <si>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</si>
  <si>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</si>
  <si>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</si>
  <si>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</si>
  <si>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</si>
  <si>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</si>
  <si>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</si>
  <si>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</si>
  <si>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</si>
  <si>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</si>
  <si>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</si>
  <si>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</si>
  <si>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</si>
  <si>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</si>
  <si>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</si>
  <si>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</si>
  <si>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</si>
  <si>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</si>
  <si>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</si>
  <si>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</si>
  <si>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</si>
  <si>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</si>
  <si>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</si>
  <si>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</si>
  <si>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</si>
  <si>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</si>
  <si>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</si>
  <si>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</si>
  <si>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</si>
  <si>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</si>
  <si>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</si>
  <si>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</si>
  <si>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</si>
  <si>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</si>
  <si>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</si>
  <si>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</si>
  <si>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</si>
  <si>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</si>
  <si>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</si>
  <si>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</si>
  <si>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</si>
  <si>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</si>
  <si>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</si>
  <si>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</si>
  <si>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</si>
  <si>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</si>
  <si>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</si>
  <si>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</si>
  <si>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</si>
  <si>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</si>
  <si>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</si>
  <si>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</si>
  <si>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</si>
  <si>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</si>
  <si>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</si>
  <si>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</si>
  <si>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</si>
  <si>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</si>
  <si>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</si>
  <si>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</si>
  <si>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</si>
  <si>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</si>
  <si>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</si>
  <si>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</si>
  <si>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</si>
  <si>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</si>
  <si>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</si>
  <si>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</si>
  <si>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</si>
  <si>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</si>
  <si>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</si>
  <si>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</si>
  <si>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</si>
  <si>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</si>
  <si>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</si>
  <si>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</si>
  <si>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</si>
  <si>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</si>
  <si>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</si>
  <si>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</si>
  <si>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</si>
  <si>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</si>
  <si>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</si>
  <si>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</si>
  <si>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</si>
  <si>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</si>
  <si>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</si>
  <si>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</si>
  <si>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</si>
  <si>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</si>
  <si>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</si>
  <si>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</si>
  <si>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</si>
  <si>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</si>
  <si>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</si>
  <si>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</si>
  <si>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</si>
  <si>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</si>
  <si>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</si>
  <si>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</si>
  <si>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</si>
  <si>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</si>
  <si>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</si>
  <si>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</si>
  <si>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</si>
  <si>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</si>
  <si>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</si>
  <si>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</si>
  <si>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</si>
  <si>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</si>
  <si>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</si>
  <si>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</si>
  <si>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</si>
  <si>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</si>
  <si>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</si>
  <si>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</si>
  <si>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</si>
  <si>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</si>
  <si>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</si>
  <si>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</si>
  <si>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</si>
  <si>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</si>
  <si>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</si>
  <si>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</si>
  <si>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</si>
  <si>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</si>
  <si>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</si>
  <si>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</si>
  <si>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</si>
  <si>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</si>
  <si>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</si>
  <si>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</si>
  <si>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</si>
  <si>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</si>
  <si>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</si>
  <si>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</si>
  <si>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</si>
  <si>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</si>
  <si>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</si>
  <si>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</si>
  <si>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</si>
  <si>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</si>
  <si>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</si>
  <si>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</si>
  <si>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</si>
  <si>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</si>
  <si>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</si>
  <si>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</si>
  <si>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</si>
  <si>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</si>
  <si>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</si>
  <si>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</si>
  <si>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</si>
  <si>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</si>
  <si>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</si>
  <si>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</si>
  <si>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</si>
  <si>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</si>
  <si>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</si>
  <si>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</si>
  <si>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</si>
  <si>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</si>
  <si>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</si>
  <si>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</si>
  <si>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</si>
  <si>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</si>
  <si>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</si>
  <si>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</si>
  <si>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</si>
  <si>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</si>
  <si>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</si>
  <si>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</si>
  <si>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</si>
  <si>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</si>
  <si>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</si>
  <si>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</si>
  <si>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</si>
  <si>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</si>
  <si>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</si>
  <si>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</si>
  <si>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</si>
  <si>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</si>
  <si>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</si>
  <si>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</si>
  <si>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</si>
  <si>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</si>
  <si>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</si>
  <si>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</si>
  <si>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</si>
  <si>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</si>
  <si>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</si>
  <si>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</si>
  <si>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</si>
  <si>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</si>
  <si>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</si>
  <si>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</si>
  <si>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</si>
  <si>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</si>
  <si>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</si>
  <si>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</si>
  <si>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</si>
  <si>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</si>
  <si>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</si>
  <si>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</si>
  <si>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</si>
  <si>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</si>
  <si>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</si>
  <si>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</si>
  <si>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</si>
  <si>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</si>
  <si>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</si>
  <si>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</si>
  <si>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</si>
  <si>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</si>
  <si>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</si>
  <si>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</si>
  <si>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</si>
  <si>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</si>
  <si>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</si>
  <si>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</si>
  <si>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</si>
  <si>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</si>
  <si>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</si>
  <si>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</si>
  <si>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</si>
  <si>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</si>
  <si>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</si>
  <si>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</si>
  <si>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</si>
  <si>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</si>
  <si>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</si>
  <si>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</si>
  <si>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</si>
  <si>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</si>
  <si>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</si>
  <si>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</si>
  <si>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</si>
  <si>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</si>
  <si>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</si>
  <si>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</si>
  <si>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</si>
  <si>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</si>
  <si>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</si>
  <si>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</si>
  <si>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</si>
  <si>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</si>
  <si>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</si>
  <si>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</si>
  <si>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</si>
  <si>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</si>
  <si>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</si>
  <si>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</si>
  <si>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</si>
  <si>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</si>
  <si>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</si>
  <si>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</si>
  <si>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</si>
  <si>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</si>
  <si>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</si>
  <si>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</si>
  <si>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</si>
  <si>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</si>
  <si>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</si>
  <si>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</si>
  <si>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</si>
  <si>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</si>
  <si>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</si>
  <si>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</si>
  <si>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</si>
  <si>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</si>
  <si>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</si>
  <si>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</si>
  <si>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</si>
  <si>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</si>
  <si>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</si>
  <si>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</si>
  <si>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</si>
  <si>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</si>
  <si>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</si>
  <si>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</si>
  <si>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</si>
  <si>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</si>
  <si>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</si>
  <si>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</si>
  <si>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</si>
  <si>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</si>
  <si>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</si>
  <si>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</si>
  <si>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</si>
  <si>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</si>
  <si>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</si>
  <si>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</si>
  <si>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</si>
  <si>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</si>
  <si>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</si>
  <si>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</si>
  <si>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</si>
  <si>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</si>
  <si>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</si>
  <si>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</si>
  <si>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</si>
  <si>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</si>
  <si>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</si>
  <si>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</si>
  <si>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</si>
  <si>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</si>
  <si>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</si>
  <si>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</si>
  <si>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</si>
  <si>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</si>
  <si>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</si>
  <si>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</si>
  <si>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</si>
  <si>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</si>
  <si>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</si>
  <si>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</si>
  <si>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</si>
  <si>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</si>
  <si>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</si>
  <si>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</si>
  <si>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</si>
  <si>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</si>
  <si>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</si>
  <si>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</si>
  <si>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</si>
  <si>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</si>
  <si>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</si>
  <si>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</si>
  <si>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</si>
  <si>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</si>
  <si>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</si>
  <si>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</si>
  <si>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</si>
  <si>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</si>
  <si>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</si>
  <si>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</si>
  <si>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</si>
  <si>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</si>
  <si>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</si>
  <si>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</si>
  <si>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</si>
  <si>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</si>
  <si>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</si>
  <si>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</si>
  <si>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</si>
  <si>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</si>
  <si>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</si>
  <si>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</si>
  <si>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</si>
  <si>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</si>
  <si>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</si>
  <si>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</si>
  <si>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</si>
  <si>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</si>
  <si>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</si>
  <si>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</si>
  <si>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</si>
  <si>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</si>
  <si>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</si>
  <si>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</si>
  <si>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</si>
  <si>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</si>
  <si>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</si>
  <si>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</si>
  <si>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</si>
  <si>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</si>
  <si>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</si>
  <si>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</si>
  <si>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</si>
  <si>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</si>
  <si>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</si>
  <si>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</si>
  <si>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</si>
  <si>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</si>
  <si>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</si>
  <si>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</si>
  <si>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</si>
  <si>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</si>
  <si>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</si>
  <si>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</si>
  <si>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</si>
  <si>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</si>
  <si>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</si>
  <si>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</si>
  <si>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</si>
  <si>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</si>
  <si>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</si>
  <si>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</si>
  <si>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</si>
  <si>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</si>
  <si>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</si>
  <si>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</si>
  <si>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</si>
  <si>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</si>
  <si>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</si>
  <si>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</si>
  <si>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</si>
  <si>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</si>
  <si>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</si>
  <si>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</si>
  <si>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</si>
  <si>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</si>
  <si>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</si>
  <si>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</si>
  <si>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</si>
  <si>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</si>
  <si>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</si>
  <si>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</si>
  <si>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</si>
  <si>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</si>
  <si>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</si>
  <si>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</si>
  <si>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</si>
  <si>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</si>
  <si>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</si>
  <si>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</si>
  <si>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</si>
  <si>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</si>
  <si>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</si>
  <si>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</si>
  <si>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</si>
  <si>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</si>
  <si>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</si>
  <si>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</si>
  <si>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</si>
  <si>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</si>
  <si>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</si>
  <si>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</si>
  <si>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</si>
  <si>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</si>
  <si>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</si>
  <si>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</si>
  <si>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</si>
  <si>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</si>
  <si>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</si>
  <si>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</si>
  <si>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</si>
  <si>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</si>
  <si>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</si>
  <si>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</si>
  <si>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</si>
  <si>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</si>
  <si>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</si>
  <si>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</si>
  <si>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</si>
  <si>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</si>
  <si>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</si>
  <si>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</si>
  <si>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</si>
  <si>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</si>
  <si>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</si>
  <si>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</si>
  <si>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</si>
  <si>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</si>
  <si>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</si>
  <si>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</si>
  <si>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</si>
  <si>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</si>
  <si>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</si>
  <si>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</si>
  <si>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</si>
  <si>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</si>
  <si>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</si>
  <si>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</si>
  <si>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</si>
  <si>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</si>
  <si>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</si>
  <si>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</si>
  <si>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</si>
  <si>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</si>
  <si>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</si>
  <si>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</si>
  <si>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</si>
  <si>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</si>
  <si>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</si>
  <si>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</si>
  <si>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</si>
  <si>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</si>
  <si>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</si>
  <si>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</si>
  <si>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</si>
  <si>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</si>
  <si>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</si>
  <si>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</si>
  <si>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</si>
  <si>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</si>
  <si>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</si>
  <si>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</si>
  <si>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</si>
  <si>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</si>
  <si>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</si>
  <si>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</si>
  <si>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</si>
  <si>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</si>
  <si>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</si>
  <si>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</si>
  <si>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</si>
  <si>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</si>
  <si>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</si>
  <si>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</si>
  <si>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</si>
  <si>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</si>
  <si>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</si>
  <si>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</si>
  <si>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</si>
  <si>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</si>
  <si>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</si>
  <si>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</si>
  <si>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</si>
  <si>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</si>
  <si>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</si>
  <si>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</si>
  <si>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</si>
  <si>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</si>
  <si>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</si>
  <si>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</si>
  <si>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</si>
  <si>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</si>
  <si>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</si>
  <si>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</si>
  <si>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</si>
  <si>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</si>
  <si>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</si>
  <si>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</si>
  <si>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</si>
  <si>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</si>
  <si>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</si>
  <si>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</si>
  <si>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</si>
  <si>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</si>
  <si>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</si>
  <si>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</si>
  <si>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</si>
  <si>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</si>
  <si>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</si>
  <si>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</si>
  <si>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</si>
  <si>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</si>
  <si>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</si>
  <si>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</si>
  <si>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</si>
  <si>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</si>
  <si>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</si>
  <si>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</si>
  <si>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</si>
  <si>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</si>
  <si>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</si>
  <si>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</si>
  <si>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</si>
  <si>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</si>
  <si>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</si>
  <si>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</si>
  <si>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</si>
  <si>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</si>
  <si>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</si>
  <si>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</si>
  <si>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</si>
  <si>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</si>
  <si>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</si>
  <si>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</si>
  <si>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</si>
  <si>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</si>
  <si>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</si>
  <si>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</si>
  <si>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</si>
  <si>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</si>
  <si>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</si>
  <si>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</si>
  <si>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</si>
  <si>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</si>
  <si>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</si>
  <si>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</si>
  <si>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</si>
  <si>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</si>
  <si>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</si>
  <si>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</si>
  <si>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</si>
  <si>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</si>
  <si>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</si>
  <si>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</si>
  <si>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</si>
  <si>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</si>
  <si>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</si>
  <si>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</si>
  <si>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</si>
  <si>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</si>
  <si>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</si>
  <si>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</si>
  <si>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</si>
  <si>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</si>
  <si>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</si>
  <si>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</si>
  <si>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</si>
  <si>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</si>
  <si>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</si>
  <si>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</si>
  <si>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</si>
  <si>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</si>
  <si>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</si>
  <si>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</si>
  <si>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</si>
  <si>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</si>
  <si>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</si>
  <si>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</si>
  <si>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</si>
  <si>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</si>
  <si>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</si>
  <si>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</si>
  <si>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</si>
  <si>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</si>
  <si>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</si>
  <si>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</si>
  <si>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</si>
  <si>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</si>
  <si>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</si>
  <si>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</si>
  <si>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</si>
  <si>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</si>
  <si>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</si>
  <si>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</si>
  <si>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</si>
  <si>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</si>
  <si>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</si>
  <si>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</si>
  <si>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</si>
  <si>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</si>
  <si>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</si>
  <si>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</si>
  <si>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</si>
  <si>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</si>
  <si>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</si>
  <si>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</si>
  <si>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</si>
  <si>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</si>
  <si>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</si>
  <si>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</si>
  <si>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</si>
  <si>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</si>
  <si>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</si>
  <si>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</si>
  <si>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</si>
  <si>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</si>
  <si>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</si>
  <si>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</si>
  <si>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</si>
  <si>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</si>
  <si>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</si>
  <si>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</si>
  <si>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</si>
  <si>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</si>
  <si>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</si>
  <si>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</si>
  <si>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</si>
  <si>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</si>
  <si>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</si>
  <si>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</si>
  <si>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</si>
  <si>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</si>
  <si>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</si>
  <si>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</si>
  <si>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</si>
  <si>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</si>
  <si>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</si>
  <si>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</si>
  <si>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</si>
  <si>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</si>
  <si>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</si>
  <si>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</si>
  <si>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</si>
  <si>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</si>
  <si>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</si>
  <si>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</si>
  <si>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</si>
  <si>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</si>
  <si>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</si>
  <si>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</si>
  <si>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</si>
  <si>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</si>
  <si>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</si>
  <si>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</si>
  <si>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</si>
  <si>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</si>
  <si>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</si>
  <si>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</si>
  <si>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</si>
  <si>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</si>
  <si>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</si>
  <si>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</si>
  <si>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</si>
  <si>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</si>
  <si>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</si>
  <si>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</si>
  <si>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</si>
  <si>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</si>
  <si>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</si>
  <si>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</si>
  <si>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</si>
  <si>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</si>
  <si>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</si>
  <si>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</si>
  <si>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</si>
  <si>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</si>
  <si>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</si>
  <si>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</si>
  <si>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</si>
  <si>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</si>
  <si>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</si>
  <si>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</si>
  <si>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</si>
  <si>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</si>
  <si>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</si>
  <si>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</si>
  <si>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</si>
  <si>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</si>
  <si>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</si>
  <si>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</si>
  <si>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</si>
  <si>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</si>
  <si>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</si>
  <si>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</si>
  <si>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</si>
  <si>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</si>
  <si>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</si>
  <si>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</si>
  <si>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</si>
  <si>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</si>
  <si>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</si>
  <si>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</si>
  <si>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</si>
  <si>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</si>
  <si>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</si>
  <si>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</si>
  <si>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</si>
  <si>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</si>
  <si>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</si>
  <si>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</si>
  <si>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</si>
  <si>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</si>
  <si>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</si>
  <si>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</si>
  <si>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</si>
  <si>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</si>
  <si>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</si>
  <si>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</si>
  <si>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</si>
  <si>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</si>
  <si>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</si>
  <si>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</si>
  <si>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</si>
  <si>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</si>
  <si>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</si>
  <si>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</si>
  <si>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</si>
  <si>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</si>
  <si>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</si>
  <si>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</si>
  <si>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</si>
  <si>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</si>
  <si>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</si>
  <si>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</si>
  <si>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</si>
  <si>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</si>
  <si>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</si>
  <si>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</si>
  <si>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</si>
  <si>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</si>
  <si>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</si>
  <si>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</si>
  <si>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</si>
  <si>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</si>
  <si>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</si>
  <si>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</si>
  <si>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</si>
  <si>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</si>
  <si>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</si>
  <si>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</si>
  <si>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</si>
  <si>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</si>
  <si>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</si>
  <si>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</si>
  <si>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</si>
  <si>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</si>
  <si>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</si>
  <si>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</si>
  <si>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</si>
  <si>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</si>
  <si>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</si>
  <si>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</si>
  <si>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</si>
  <si>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</si>
  <si>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</si>
  <si>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</si>
  <si>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</si>
  <si>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</si>
  <si>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</si>
  <si>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</si>
  <si>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</si>
  <si>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</si>
  <si>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</si>
  <si>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</si>
  <si>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</si>
  <si>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</si>
  <si>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</si>
  <si>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</si>
  <si>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</si>
  <si>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</si>
  <si>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</si>
  <si>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</si>
  <si>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</si>
  <si>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</si>
  <si>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</si>
  <si>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</si>
  <si>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</si>
  <si>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</si>
  <si>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</si>
  <si>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</si>
  <si>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</si>
  <si>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</si>
  <si>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</si>
  <si>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</si>
  <si>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</si>
  <si>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</si>
  <si>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</si>
  <si>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</si>
  <si>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</si>
  <si>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</si>
  <si>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</si>
  <si>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</si>
  <si>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</si>
  <si>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</si>
  <si>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</si>
  <si>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</si>
  <si>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</si>
  <si>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</si>
  <si>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</si>
  <si>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</si>
  <si>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</si>
  <si>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</si>
  <si>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</si>
  <si>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</si>
  <si>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</si>
  <si>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</si>
  <si>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</si>
  <si>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</si>
  <si>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</si>
  <si>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</si>
  <si>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</si>
  <si>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</si>
  <si>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</si>
  <si>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</si>
  <si>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</si>
  <si>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</si>
  <si>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</si>
  <si>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</si>
  <si>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</si>
  <si>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</si>
  <si>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</si>
  <si>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</si>
  <si>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</si>
  <si>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</si>
  <si>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</si>
  <si>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</si>
  <si>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</si>
  <si>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</si>
  <si>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</si>
  <si>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</si>
  <si>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</si>
  <si>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</si>
  <si>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</si>
  <si>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</si>
  <si>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</si>
  <si>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</si>
  <si>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</si>
  <si>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</si>
  <si>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</si>
  <si>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</si>
  <si>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</si>
  <si>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</si>
  <si>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</si>
  <si>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</si>
  <si>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</si>
  <si>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</si>
  <si>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</si>
  <si>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</si>
  <si>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</si>
  <si>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</si>
  <si>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</si>
  <si>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</si>
  <si>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</si>
  <si>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</si>
  <si>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</si>
  <si>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</si>
  <si>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</si>
  <si>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</si>
  <si>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</si>
  <si>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</si>
  <si>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</si>
  <si>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</si>
  <si>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</si>
  <si>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</si>
  <si>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</si>
  <si>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</si>
  <si>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</si>
  <si>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</si>
  <si>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</si>
  <si>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</si>
  <si>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</si>
  <si>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</si>
  <si>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</si>
  <si>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</si>
  <si>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</si>
  <si>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</si>
  <si>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</si>
  <si>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</si>
  <si>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</si>
  <si>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</si>
  <si>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</si>
  <si>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</si>
  <si>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</si>
  <si>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</si>
  <si>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</si>
  <si>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</si>
  <si>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</si>
  <si>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</si>
  <si>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</si>
  <si>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</si>
  <si>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</si>
  <si>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</si>
  <si>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</si>
  <si>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</si>
  <si>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</si>
  <si>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</si>
  <si>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</si>
  <si>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</si>
  <si>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</si>
  <si>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</si>
  <si>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</si>
  <si>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</si>
  <si>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</si>
  <si>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</si>
  <si>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</si>
  <si>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</si>
  <si>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</si>
  <si>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</si>
  <si>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</si>
  <si>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</si>
  <si>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</si>
  <si>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</si>
  <si>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</si>
  <si>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</si>
  <si>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</si>
  <si>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</si>
  <si>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</si>
  <si>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</si>
  <si>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</si>
  <si>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</si>
  <si>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</si>
  <si>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</si>
  <si>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</si>
  <si>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</si>
  <si>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</si>
  <si>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</si>
  <si>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</si>
  <si>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</si>
  <si>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</si>
  <si>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</si>
  <si>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</si>
  <si>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</si>
  <si>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</si>
  <si>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</si>
  <si>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</si>
  <si>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</si>
  <si>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</si>
  <si>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</si>
  <si>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</si>
  <si>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</si>
  <si>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</si>
  <si>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</si>
  <si>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</si>
  <si>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</si>
  <si>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</si>
  <si>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</si>
  <si>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</si>
  <si>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</si>
  <si>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</si>
  <si>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</si>
  <si>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</si>
  <si>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</si>
  <si>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</si>
  <si>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</si>
  <si>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</si>
  <si>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</si>
  <si>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</si>
  <si>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</si>
  <si>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</si>
  <si>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</si>
  <si>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</si>
  <si>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</si>
  <si>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</si>
  <si>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</si>
  <si>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</si>
  <si>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</si>
  <si>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</si>
  <si>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</si>
  <si>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</si>
  <si>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</si>
  <si>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</si>
  <si>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</si>
  <si>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</si>
  <si>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</si>
  <si>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</si>
  <si>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</si>
  <si>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</si>
  <si>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</si>
  <si>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</si>
  <si>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</si>
  <si>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</si>
  <si>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</si>
  <si>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</si>
  <si>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</si>
  <si>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</si>
  <si>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</si>
  <si>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</si>
  <si>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</si>
  <si>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</si>
  <si>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</si>
  <si>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</si>
  <si>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</si>
  <si>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</si>
  <si>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</si>
  <si>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</si>
  <si>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</si>
  <si>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</si>
  <si>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</si>
  <si>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</si>
  <si>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</si>
  <si>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</si>
  <si>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</si>
  <si>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</si>
  <si>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</si>
  <si>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</si>
  <si>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</si>
  <si>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</si>
  <si>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</si>
  <si>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</si>
  <si>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</si>
  <si>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</si>
  <si>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</si>
  <si>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</si>
  <si>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</si>
  <si>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</si>
  <si>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</si>
  <si>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</si>
  <si>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</si>
  <si>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</si>
  <si>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</si>
  <si>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</si>
  <si>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</si>
  <si>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</si>
  <si>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</si>
  <si>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</si>
  <si>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</si>
  <si>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</si>
  <si>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</si>
  <si>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</si>
  <si>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</si>
  <si>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</si>
  <si>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</si>
  <si>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</si>
  <si>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</si>
  <si>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</si>
  <si>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</si>
  <si>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</si>
  <si>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</si>
  <si>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</si>
  <si>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</si>
  <si>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</si>
  <si>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</si>
  <si>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</si>
  <si>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</si>
  <si>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</si>
  <si>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</si>
  <si>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</si>
  <si>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</si>
  <si>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</si>
  <si>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</si>
  <si>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</si>
  <si>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</si>
  <si>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</si>
  <si>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</si>
  <si>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</si>
  <si>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</si>
  <si>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</si>
  <si>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</si>
  <si>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</si>
  <si>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</si>
  <si>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</si>
  <si>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</si>
  <si>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</si>
  <si>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</si>
  <si>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</si>
  <si>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</si>
  <si>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</si>
  <si>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</si>
  <si>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</si>
  <si>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</si>
  <si>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</si>
  <si>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</si>
  <si>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</si>
  <si>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</si>
  <si>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</si>
  <si>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</si>
  <si>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</si>
  <si>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</si>
  <si>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</si>
  <si>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</si>
  <si>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</si>
  <si>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</si>
  <si>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</si>
  <si>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</si>
  <si>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</si>
  <si>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</si>
  <si>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</si>
  <si>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</si>
  <si>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</si>
  <si>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</si>
  <si>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</si>
  <si>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</si>
  <si>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</si>
  <si>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</si>
  <si>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</si>
  <si>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</si>
  <si>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</si>
  <si>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</si>
  <si>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</si>
  <si>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</si>
  <si>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</si>
  <si>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</si>
  <si>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</si>
  <si>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</si>
  <si>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</si>
  <si>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</si>
  <si>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</si>
  <si>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</si>
  <si>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</si>
  <si>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</si>
  <si>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</si>
  <si>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</si>
  <si>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</si>
  <si>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</si>
  <si>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</si>
  <si>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</si>
  <si>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</si>
  <si>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</si>
  <si>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</si>
  <si>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</si>
  <si>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</si>
  <si>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</si>
  <si>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</si>
  <si>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</si>
  <si>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</si>
  <si>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</si>
  <si>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</si>
  <si>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</si>
  <si>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</si>
  <si>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</si>
  <si>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</si>
  <si>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</si>
  <si>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</si>
  <si>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</si>
  <si>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</si>
  <si>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</si>
  <si>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</si>
  <si>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</si>
  <si>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</si>
  <si>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</si>
  <si>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</si>
  <si>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</si>
  <si>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</si>
  <si>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</si>
  <si>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</si>
  <si>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</si>
  <si>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</si>
  <si>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</si>
  <si>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</si>
  <si>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</si>
  <si>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</si>
  <si>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</si>
  <si>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</si>
  <si>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</si>
  <si>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</si>
  <si>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</si>
  <si>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</si>
  <si>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</si>
  <si>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</si>
  <si>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</si>
  <si>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</si>
  <si>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</si>
  <si>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</si>
  <si>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</si>
  <si>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</si>
  <si>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</si>
  <si>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</si>
  <si>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</si>
  <si>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</si>
  <si>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</si>
  <si>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</si>
  <si>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</si>
  <si>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</si>
  <si>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</si>
  <si>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</si>
  <si>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</si>
  <si>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</si>
  <si>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</si>
  <si>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</si>
  <si>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</si>
  <si>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</si>
  <si>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</si>
  <si>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</si>
  <si>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</si>
  <si>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</si>
  <si>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</si>
  <si>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</si>
  <si>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</si>
  <si>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</si>
  <si>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</si>
  <si>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</si>
  <si>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</si>
  <si>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</si>
  <si>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</si>
  <si>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</si>
  <si>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</si>
  <si>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</si>
  <si>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</si>
  <si>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</si>
  <si>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</si>
  <si>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</si>
  <si>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</si>
  <si>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</si>
  <si>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</si>
  <si>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</si>
  <si>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</si>
  <si>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</si>
  <si>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</si>
  <si>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</si>
  <si>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</si>
  <si>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</si>
  <si>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</si>
  <si>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</si>
  <si>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</si>
  <si>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</si>
  <si>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</si>
  <si>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</si>
  <si>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</si>
  <si>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</si>
  <si>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</si>
  <si>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</si>
  <si>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</si>
  <si>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</si>
  <si>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</si>
  <si>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</si>
  <si>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</si>
  <si>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</si>
  <si>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</si>
  <si>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</si>
  <si>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</si>
  <si>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</si>
  <si>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</si>
  <si>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</si>
  <si>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</si>
  <si>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</si>
  <si>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</si>
  <si>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</si>
  <si>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</si>
  <si>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</si>
  <si>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</si>
  <si>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</si>
  <si>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</si>
  <si>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</si>
  <si>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</si>
  <si>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</si>
  <si>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</si>
  <si>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</si>
  <si>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</si>
  <si>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</si>
  <si>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</si>
  <si>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</si>
  <si>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</si>
  <si>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</si>
  <si>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</si>
  <si>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</si>
  <si>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</si>
  <si>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</si>
  <si>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</si>
  <si>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</si>
  <si>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</si>
  <si>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</si>
  <si>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</si>
  <si>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</si>
  <si>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</si>
  <si>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</si>
  <si>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</si>
  <si>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</si>
  <si>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</si>
  <si>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</si>
  <si>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</si>
  <si>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</si>
  <si>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</si>
  <si>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</si>
  <si>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</si>
  <si>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</si>
  <si>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</si>
  <si>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</si>
  <si>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</si>
  <si>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</si>
  <si>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</si>
  <si>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</si>
  <si>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</si>
  <si>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</si>
  <si>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</si>
  <si>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</si>
  <si>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</si>
  <si>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</si>
  <si>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</si>
  <si>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</si>
  <si>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</si>
  <si>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</si>
  <si>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</si>
  <si>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</si>
  <si>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</si>
  <si>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</si>
  <si>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</si>
  <si>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</si>
  <si>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</si>
  <si>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</si>
  <si>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</si>
  <si>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</si>
  <si>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</si>
  <si>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</si>
  <si>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</si>
  <si>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</si>
  <si>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</si>
  <si>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</si>
  <si>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</si>
  <si>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</si>
  <si>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</si>
  <si>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</si>
  <si>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</si>
  <si>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</si>
  <si>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</si>
  <si>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</si>
  <si>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</si>
  <si>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</si>
  <si>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</si>
  <si>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</si>
  <si>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</si>
  <si>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</si>
  <si>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</si>
  <si>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</si>
  <si>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</si>
  <si>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</si>
  <si>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</si>
  <si>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</si>
  <si>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</si>
  <si>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</si>
  <si>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</si>
  <si>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</si>
  <si>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</si>
  <si>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</si>
  <si>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</si>
  <si>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</si>
  <si>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</si>
  <si>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</si>
  <si>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</si>
  <si>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</si>
  <si>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</si>
  <si>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</si>
  <si>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</si>
  <si>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</si>
  <si>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</si>
  <si>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</si>
  <si>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</si>
  <si>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</si>
  <si>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</si>
  <si>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</si>
  <si>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</si>
  <si>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</si>
  <si>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</si>
  <si>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</si>
  <si>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</si>
  <si>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</si>
  <si>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</si>
  <si>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</si>
  <si>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</si>
  <si>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</si>
  <si>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</si>
  <si>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</si>
  <si>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</si>
  <si>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</si>
  <si>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</si>
  <si>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</si>
  <si>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</si>
  <si>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</si>
  <si>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</si>
  <si>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</si>
  <si>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</si>
  <si>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</si>
  <si>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</si>
  <si>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</si>
  <si>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</si>
  <si>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</si>
  <si>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</si>
  <si>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</si>
  <si>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</si>
  <si>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</si>
  <si>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</si>
  <si>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</si>
  <si>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</si>
  <si>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</si>
  <si>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</si>
  <si>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</si>
  <si>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</si>
  <si>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</si>
  <si>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</si>
  <si>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</si>
  <si>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</si>
  <si>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</si>
  <si>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</si>
  <si>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</si>
  <si>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</si>
  <si>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</si>
  <si>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</si>
  <si>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</si>
  <si>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</si>
  <si>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</si>
  <si>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</si>
  <si>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</si>
  <si>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</si>
  <si>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</si>
  <si>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</si>
  <si>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</si>
  <si>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</si>
  <si>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</si>
  <si>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</si>
  <si>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</si>
  <si>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</si>
  <si>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</si>
  <si>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</si>
  <si>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</si>
  <si>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</si>
  <si>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</si>
  <si>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</si>
  <si>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</si>
  <si>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</si>
  <si>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</si>
  <si>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</si>
  <si>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</si>
  <si>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</si>
  <si>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</si>
  <si>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</si>
  <si>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</si>
  <si>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</si>
  <si>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</si>
  <si>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</si>
  <si>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</si>
  <si>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</si>
  <si>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</si>
  <si>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</si>
  <si>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</si>
  <si>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</si>
  <si>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</si>
  <si>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</si>
  <si>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</si>
  <si>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</si>
  <si>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</si>
  <si>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</si>
  <si>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</si>
  <si>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</si>
  <si>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</si>
  <si>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</si>
  <si>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</si>
  <si>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</si>
  <si>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</si>
  <si>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</si>
  <si>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</si>
  <si>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</si>
  <si>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</si>
  <si>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</si>
  <si>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</si>
  <si>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</si>
  <si>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</si>
  <si>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</si>
  <si>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</si>
  <si>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</si>
  <si>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</si>
  <si>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</si>
  <si>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</si>
  <si>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</si>
  <si>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</si>
  <si>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</si>
  <si>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</si>
  <si>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</si>
  <si>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</si>
  <si>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</si>
  <si>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</si>
  <si>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</si>
  <si>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</si>
  <si>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</si>
  <si>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</si>
  <si>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</si>
  <si>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</si>
  <si>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</si>
  <si>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</si>
  <si>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</si>
  <si>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</si>
  <si>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</si>
  <si>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</si>
  <si>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</si>
  <si>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</si>
  <si>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</si>
  <si>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</si>
  <si>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</si>
  <si>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</si>
  <si>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</si>
  <si>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</si>
  <si>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</si>
  <si>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</si>
  <si>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</si>
  <si>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</si>
  <si>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</si>
  <si>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</si>
  <si>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</si>
  <si>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</si>
  <si>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</si>
  <si>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</si>
  <si>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</si>
  <si>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</si>
  <si>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</si>
  <si>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</si>
  <si>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</si>
  <si>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</si>
  <si>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</si>
  <si>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</si>
  <si>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</si>
  <si>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</si>
  <si>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</si>
  <si>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</si>
  <si>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</si>
  <si>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</si>
  <si>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</si>
  <si>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</si>
  <si>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</si>
  <si>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</si>
  <si>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</si>
  <si>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</si>
  <si>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</si>
  <si>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</si>
  <si>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</si>
  <si>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</si>
  <si>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</si>
  <si>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</si>
  <si>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</si>
  <si>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</si>
  <si>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</si>
  <si>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</si>
  <si>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</si>
  <si>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</si>
  <si>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</si>
  <si>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</si>
  <si>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</si>
  <si>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</si>
  <si>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</si>
  <si>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</si>
  <si>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</si>
  <si>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</si>
  <si>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</si>
  <si>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</si>
  <si>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</si>
  <si>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</si>
  <si>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</si>
  <si>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</si>
  <si>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</si>
  <si>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</si>
  <si>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</si>
  <si>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</si>
  <si>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</si>
  <si>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</si>
  <si>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</si>
  <si>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</si>
  <si>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</si>
  <si>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</si>
  <si>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</si>
  <si>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</si>
  <si>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</si>
  <si>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</si>
  <si>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</si>
  <si>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</si>
  <si>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</si>
  <si>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</si>
  <si>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</si>
  <si>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</si>
  <si>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</si>
  <si>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</si>
  <si>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</si>
  <si>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</si>
  <si>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</si>
  <si>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</si>
  <si>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</si>
  <si>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</si>
  <si>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</si>
  <si>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</si>
  <si>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</si>
  <si>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</si>
  <si>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</si>
  <si>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</si>
  <si>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</si>
  <si>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</si>
  <si>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</si>
  <si>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</si>
  <si>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</si>
  <si>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</si>
  <si>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</si>
  <si>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</si>
  <si>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</si>
  <si>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</si>
  <si>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</si>
  <si>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</si>
  <si>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</si>
  <si>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</si>
  <si>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</si>
  <si>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</si>
  <si>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</si>
  <si>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</si>
  <si>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</si>
  <si>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</si>
  <si>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</si>
  <si>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</si>
  <si>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</si>
  <si>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</si>
  <si>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</si>
  <si>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</si>
  <si>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</si>
  <si>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</si>
  <si>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</si>
  <si>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</si>
  <si>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</si>
  <si>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</si>
  <si>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</si>
  <si>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</si>
  <si>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</si>
  <si>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</si>
  <si>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</si>
  <si>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</si>
  <si>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</si>
  <si>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</si>
  <si>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</si>
  <si>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</si>
  <si>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</si>
  <si>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</si>
  <si>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</si>
  <si>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</si>
  <si>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</si>
  <si>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</si>
  <si>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</si>
  <si>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</si>
  <si>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</si>
  <si>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</si>
  <si>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</si>
  <si>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</si>
  <si>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</si>
  <si>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</si>
  <si>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</si>
  <si>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</si>
  <si>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</si>
  <si>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</si>
  <si>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</si>
  <si>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</si>
  <si>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</si>
  <si>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</si>
  <si>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</si>
  <si>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</si>
  <si>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</si>
  <si>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</si>
  <si>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</si>
  <si>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</si>
  <si>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</si>
  <si>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</si>
  <si>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</si>
  <si>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</si>
  <si>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</si>
  <si>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</si>
  <si>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</si>
  <si>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</si>
  <si>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</si>
  <si>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</si>
  <si>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</si>
  <si>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</si>
  <si>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</si>
  <si>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</si>
  <si>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</si>
  <si>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</si>
  <si>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</si>
  <si>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</si>
  <si>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</si>
  <si>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</si>
  <si>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</si>
  <si>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</si>
  <si>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</si>
  <si>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</si>
  <si>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</si>
  <si>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</si>
  <si>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</si>
  <si>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</si>
  <si>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</si>
  <si>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</si>
  <si>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</si>
  <si>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</si>
  <si>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</si>
  <si>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</si>
  <si>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</si>
  <si>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</si>
  <si>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</si>
  <si>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</si>
  <si>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</si>
  <si>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</si>
  <si>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</si>
  <si>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</si>
  <si>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</si>
  <si>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</si>
  <si>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</si>
  <si>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</si>
  <si>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</si>
  <si>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</si>
  <si>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</si>
  <si>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</si>
  <si>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</si>
  <si>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</si>
  <si>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</si>
  <si>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</si>
  <si>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</si>
  <si>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</si>
  <si>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</si>
  <si>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</si>
  <si>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</si>
  <si>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</si>
  <si>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</si>
  <si>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</si>
  <si>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</si>
  <si>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</si>
  <si>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</si>
  <si>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</si>
  <si>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</si>
  <si>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</si>
  <si>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</si>
  <si>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</si>
  <si>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</si>
  <si>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</si>
  <si>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</si>
  <si>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</si>
  <si>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</si>
  <si>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</si>
  <si>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</si>
  <si>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</si>
  <si>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</si>
  <si>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</si>
  <si>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</si>
  <si>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</si>
  <si>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</si>
  <si>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</si>
  <si>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</si>
  <si>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</si>
  <si>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</si>
  <si>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</si>
  <si>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</si>
  <si>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</si>
  <si>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</si>
  <si>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</si>
  <si>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</si>
  <si>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</si>
  <si>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</si>
  <si>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</si>
  <si>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</si>
  <si>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</si>
  <si>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</si>
  <si>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</si>
  <si>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</si>
  <si>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</si>
  <si>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</si>
  <si>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</si>
  <si>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</si>
  <si>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</si>
  <si>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</si>
  <si>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</si>
  <si>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</si>
  <si>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</si>
  <si>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</si>
  <si>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</si>
  <si>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</si>
  <si>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</si>
  <si>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</si>
  <si>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</si>
  <si>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</si>
  <si>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</si>
  <si>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</si>
  <si>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</si>
  <si>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</si>
  <si>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</si>
  <si>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</si>
  <si>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</si>
  <si>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</si>
  <si>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</si>
  <si>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</si>
  <si>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</si>
  <si>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</si>
  <si>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</si>
  <si>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</si>
  <si>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</si>
  <si>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</si>
  <si>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</si>
  <si>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</si>
  <si>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</si>
  <si>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</si>
  <si>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</si>
  <si>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</si>
  <si>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</si>
  <si>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</si>
  <si>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</si>
  <si>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</si>
  <si>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</si>
  <si>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</si>
  <si>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</si>
  <si>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</si>
  <si>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</si>
  <si>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</si>
  <si>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</si>
  <si>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</si>
  <si>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</si>
  <si>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</si>
  <si>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</si>
  <si>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</si>
  <si>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</si>
  <si>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</si>
  <si>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</si>
  <si>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</si>
  <si>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</si>
  <si>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</si>
  <si>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</si>
  <si>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</si>
  <si>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</si>
  <si>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</si>
  <si>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</si>
  <si>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</si>
  <si>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</si>
  <si>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</si>
  <si>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</si>
  <si>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</si>
  <si>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</si>
  <si>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</si>
  <si>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</si>
  <si>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</si>
  <si>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</si>
  <si>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</si>
  <si>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</si>
  <si>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</si>
  <si>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</si>
  <si>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</si>
  <si>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</si>
  <si>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</si>
  <si>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</si>
  <si>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</si>
  <si>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</si>
  <si>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</si>
  <si>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</si>
  <si>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</si>
  <si>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</si>
  <si>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</si>
  <si>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</si>
  <si>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</si>
  <si>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</si>
  <si>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</si>
  <si>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</si>
  <si>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</si>
  <si>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</si>
  <si>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</si>
  <si>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</si>
  <si>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</si>
  <si>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</si>
  <si>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</si>
  <si>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</si>
  <si>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</si>
  <si>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</si>
  <si>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</si>
  <si>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</si>
  <si>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</si>
  <si>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</si>
  <si>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</si>
  <si>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</si>
  <si>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</si>
  <si>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</si>
  <si>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</si>
  <si>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</si>
  <si>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</si>
  <si>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</si>
  <si>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</si>
  <si>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</si>
  <si>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</si>
  <si>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</si>
  <si>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</si>
  <si>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</si>
  <si>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</si>
  <si>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</si>
  <si>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</si>
  <si>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</si>
  <si>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</si>
  <si>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</si>
  <si>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</si>
  <si>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</si>
  <si>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</si>
  <si>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</si>
  <si>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</si>
  <si>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</si>
  <si>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</si>
  <si>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</si>
  <si>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</si>
  <si>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</si>
  <si>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</si>
  <si>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</si>
  <si>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</si>
  <si>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</si>
  <si>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</si>
  <si>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</si>
  <si>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</si>
  <si>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</si>
  <si>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</si>
  <si>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</si>
  <si>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</si>
  <si>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</si>
  <si>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</si>
  <si>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</si>
  <si>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</si>
  <si>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</si>
  <si>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</si>
  <si>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</si>
  <si>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</si>
  <si>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</si>
  <si>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</si>
  <si>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</si>
  <si>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</si>
  <si>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</si>
  <si>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</si>
  <si>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</si>
  <si>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</si>
  <si>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</si>
  <si>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</si>
  <si>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</si>
  <si>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</si>
  <si>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</si>
  <si>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</si>
  <si>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</si>
  <si>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</si>
  <si>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</si>
  <si>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</si>
  <si>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</si>
  <si>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</si>
  <si>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</si>
  <si>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</si>
  <si>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</si>
  <si>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</si>
  <si>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</si>
  <si>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</si>
  <si>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</si>
  <si>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</si>
  <si>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</si>
  <si>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</si>
  <si>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</si>
  <si>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</si>
  <si>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</si>
  <si>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</si>
  <si>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</si>
  <si>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</si>
  <si>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</si>
  <si>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</si>
  <si>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</si>
  <si>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</si>
  <si>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</si>
  <si>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</si>
  <si>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</si>
  <si>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</si>
  <si>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</si>
  <si>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</si>
  <si>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</si>
  <si>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</si>
  <si>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</si>
  <si>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</si>
  <si>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</si>
  <si>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</si>
  <si>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</si>
  <si>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</si>
  <si>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</si>
  <si>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</si>
  <si>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</si>
  <si>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</si>
  <si>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</si>
  <si>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</si>
  <si>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</si>
  <si>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</si>
  <si>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</si>
  <si>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</si>
  <si>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</si>
  <si>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</si>
  <si>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</si>
  <si>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</si>
  <si>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</si>
  <si>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</si>
  <si>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</si>
  <si>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</si>
  <si>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</si>
  <si>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</si>
  <si>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</si>
  <si>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</si>
  <si>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</si>
  <si>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</si>
  <si>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</si>
  <si>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</si>
  <si>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</si>
  <si>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</si>
  <si>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</si>
  <si>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</si>
  <si>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</si>
  <si>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</si>
  <si>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</si>
  <si>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</si>
  <si>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</si>
  <si>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</si>
  <si>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</si>
  <si>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</si>
  <si>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</si>
  <si>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</si>
  <si>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</si>
  <si>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</si>
  <si>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</si>
  <si>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</si>
  <si>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</si>
  <si>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</si>
  <si>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</si>
  <si>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</si>
  <si>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</si>
  <si>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</si>
  <si>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</si>
  <si>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</si>
  <si>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</si>
  <si>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</si>
  <si>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</si>
  <si>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</si>
  <si>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</si>
  <si>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</si>
  <si>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</si>
  <si>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</si>
  <si>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</si>
  <si>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</si>
  <si>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</si>
  <si>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</si>
  <si>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</si>
  <si>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</si>
  <si>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</si>
  <si>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</si>
  <si>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</si>
  <si>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</si>
  <si>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</si>
  <si>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</si>
  <si>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</si>
  <si>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</si>
  <si>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</si>
  <si>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</si>
  <si>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</si>
  <si>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</si>
  <si>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</si>
  <si>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</si>
  <si>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</si>
  <si>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</si>
  <si>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</si>
  <si>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</si>
  <si>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</si>
  <si>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</si>
  <si>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</si>
  <si>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</si>
  <si>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</si>
  <si>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</si>
  <si>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</si>
  <si>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</si>
  <si>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</si>
  <si>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</si>
  <si>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</si>
  <si>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</si>
  <si>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</si>
  <si>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</si>
  <si>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</si>
  <si>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</si>
  <si>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</si>
  <si>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</si>
  <si>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</si>
  <si>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</si>
  <si>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</si>
  <si>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</si>
  <si>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</si>
  <si>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</si>
  <si>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</si>
  <si>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</si>
  <si>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</si>
  <si>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</si>
  <si>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</si>
  <si>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</si>
  <si>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</si>
  <si>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</si>
  <si>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</si>
  <si>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</si>
  <si>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</si>
  <si>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</si>
  <si>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</si>
  <si>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</si>
  <si>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</si>
  <si>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</si>
  <si>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</si>
  <si>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</si>
  <si>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</si>
  <si>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</si>
  <si>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</si>
  <si>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</si>
  <si>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</si>
  <si>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</si>
  <si>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</si>
  <si>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</si>
  <si>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</si>
  <si>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</si>
  <si>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</si>
  <si>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</si>
  <si>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</si>
  <si>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</si>
  <si>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</si>
  <si>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</si>
  <si>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</si>
  <si>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</si>
  <si>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</si>
  <si>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</si>
  <si>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</si>
  <si>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</si>
  <si>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</si>
  <si>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</si>
  <si>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</si>
  <si>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</si>
  <si>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</si>
  <si>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</si>
  <si>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</si>
  <si>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</si>
  <si>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</si>
  <si>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</si>
  <si>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</si>
  <si>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</si>
  <si>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</si>
  <si>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</si>
  <si>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</si>
  <si>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</si>
  <si>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</si>
  <si>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</si>
  <si>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</si>
  <si>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</si>
  <si>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</si>
  <si>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</si>
  <si>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</si>
  <si>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</si>
  <si>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</si>
  <si>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</si>
  <si>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</si>
  <si>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</si>
  <si>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</si>
  <si>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</si>
  <si>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</si>
  <si>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</si>
  <si>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</si>
  <si>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</si>
  <si>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</si>
  <si>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</si>
  <si>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</si>
  <si>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</si>
  <si>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</si>
  <si>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</si>
  <si>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</si>
  <si>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</si>
  <si>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</si>
  <si>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</si>
  <si>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</si>
  <si>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</si>
  <si>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</si>
  <si>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</si>
  <si>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</si>
  <si>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</si>
  <si>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</si>
  <si>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</si>
  <si>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</si>
  <si>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</si>
  <si>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</si>
  <si>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</si>
  <si>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</si>
  <si>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</si>
  <si>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</si>
  <si>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</si>
  <si>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</si>
  <si>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</si>
  <si>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</si>
  <si>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</si>
  <si>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</si>
  <si>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</si>
  <si>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</si>
  <si>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</si>
  <si>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</si>
  <si>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</si>
  <si>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</si>
  <si>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</si>
  <si>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</si>
  <si>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</si>
  <si>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</si>
  <si>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</si>
  <si>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</si>
  <si>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</si>
  <si>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</si>
  <si>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</si>
  <si>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</si>
  <si>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</si>
  <si>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</si>
  <si>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</si>
  <si>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</si>
  <si>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</si>
  <si>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</si>
  <si>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</si>
  <si>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</si>
  <si>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</si>
  <si>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</si>
  <si>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</si>
  <si>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</si>
  <si>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</si>
  <si>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</si>
  <si>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</si>
  <si>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</si>
  <si>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</si>
  <si>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</si>
  <si>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</si>
  <si>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</si>
  <si>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</si>
  <si>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</si>
  <si>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</si>
  <si>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</si>
  <si>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</si>
  <si>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</si>
  <si>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</si>
  <si>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</si>
  <si>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</si>
  <si>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</si>
  <si>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</si>
  <si>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</si>
  <si>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</si>
  <si>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</si>
  <si>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</si>
  <si>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</si>
  <si>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</si>
  <si>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</si>
  <si>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</si>
  <si>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</si>
  <si>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</si>
  <si>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</si>
  <si>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</si>
  <si>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</si>
  <si>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</si>
  <si>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</si>
  <si>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</si>
  <si>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</si>
  <si>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</si>
  <si>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</si>
  <si>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</si>
  <si>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</si>
  <si>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</si>
  <si>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</si>
  <si>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</si>
  <si>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</si>
  <si>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</si>
  <si>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</si>
  <si>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</si>
  <si>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</si>
  <si>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</si>
  <si>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</si>
  <si>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</si>
  <si>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</si>
  <si>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</si>
  <si>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</si>
  <si>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</si>
  <si>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</si>
  <si>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</si>
  <si>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</si>
  <si>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</si>
  <si>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</si>
  <si>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</si>
  <si>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</si>
  <si>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</si>
  <si>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</si>
  <si>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</si>
  <si>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</si>
  <si>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</si>
  <si>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</si>
  <si>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</si>
  <si>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</si>
  <si>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</si>
  <si>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</si>
  <si>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</si>
  <si>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</si>
  <si>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</si>
  <si>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</si>
  <si>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</si>
  <si>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</si>
  <si>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</si>
  <si>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</si>
  <si>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</si>
  <si>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</si>
  <si>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</si>
  <si>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</si>
  <si>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</si>
  <si>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</si>
  <si>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</si>
  <si>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</si>
  <si>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</si>
  <si>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</si>
  <si>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</si>
  <si>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</si>
  <si>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</si>
  <si>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</si>
  <si>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</si>
  <si>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</si>
  <si>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</si>
  <si>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</si>
  <si>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</si>
  <si>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</si>
  <si>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</si>
  <si>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</si>
  <si>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</si>
  <si>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</si>
  <si>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</si>
  <si>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</si>
  <si>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</si>
  <si>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</si>
  <si>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</si>
  <si>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</si>
  <si>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</si>
  <si>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</si>
  <si>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</si>
  <si>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</si>
  <si>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</si>
  <si>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</si>
  <si>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</si>
  <si>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</si>
  <si>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</si>
  <si>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</si>
  <si>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</si>
  <si>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</si>
  <si>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</si>
  <si>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</si>
  <si>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</si>
  <si>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</si>
  <si>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</si>
  <si>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</si>
  <si>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</si>
  <si>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</si>
  <si>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</si>
  <si>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</si>
  <si>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</si>
  <si>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</si>
  <si>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</si>
  <si>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</si>
  <si>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</si>
  <si>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</si>
  <si>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</si>
  <si>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</si>
  <si>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</si>
  <si>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</si>
  <si>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</si>
  <si>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</si>
  <si>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</si>
  <si>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</si>
  <si>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</si>
  <si>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</si>
  <si>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</si>
  <si>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</si>
  <si>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</si>
  <si>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</si>
  <si>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</si>
  <si>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</si>
  <si>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</si>
  <si>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</si>
  <si>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</si>
  <si>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</si>
  <si>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</si>
  <si>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</si>
  <si>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</si>
  <si>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</si>
  <si>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</si>
  <si>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</si>
  <si>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</si>
  <si>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</si>
  <si>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</si>
  <si>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</si>
  <si>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</si>
  <si>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</si>
  <si>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</si>
  <si>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</si>
  <si>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</si>
  <si>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</si>
  <si>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</si>
  <si>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</si>
  <si>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</si>
  <si>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</si>
  <si>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</si>
  <si>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</si>
  <si>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</si>
  <si>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</si>
  <si>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</si>
  <si>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</si>
  <si>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</si>
  <si>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</si>
  <si>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</si>
  <si>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</si>
  <si>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</si>
  <si>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</si>
  <si>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</si>
  <si>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</si>
  <si>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</si>
  <si>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</si>
  <si>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</si>
  <si>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</si>
  <si>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</si>
  <si>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</si>
  <si>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</si>
  <si>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</si>
  <si>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</si>
  <si>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</si>
  <si>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</si>
  <si>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</si>
  <si>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</si>
  <si>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</si>
  <si>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</si>
  <si>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</si>
  <si>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</si>
  <si>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</si>
  <si>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</si>
  <si>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</si>
  <si>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</si>
  <si>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</si>
  <si>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</si>
  <si>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</si>
  <si>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</si>
  <si>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</si>
  <si>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</si>
  <si>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</si>
  <si>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</si>
  <si>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</si>
  <si>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</si>
  <si>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</si>
  <si>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</si>
  <si>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</si>
  <si>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</si>
  <si>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</si>
  <si>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</si>
  <si>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</si>
  <si>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</si>
  <si>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</si>
  <si>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</si>
  <si>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</si>
  <si>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</si>
  <si>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</si>
  <si>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</si>
  <si>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</si>
  <si>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</si>
  <si>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</si>
  <si>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</si>
  <si>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</si>
  <si>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</si>
  <si>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</si>
  <si>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</si>
  <si>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</si>
  <si>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</si>
  <si>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</si>
  <si>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</si>
  <si>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</si>
  <si>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</si>
  <si>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</si>
  <si>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</si>
  <si>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</si>
  <si>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</si>
  <si>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</si>
  <si>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</si>
  <si>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</si>
  <si>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</si>
  <si>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</si>
  <si>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</si>
  <si>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</si>
  <si>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</si>
  <si>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</si>
  <si>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</si>
  <si>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</si>
  <si>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</si>
  <si>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</si>
  <si>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</si>
  <si>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</si>
  <si>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</si>
  <si>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</si>
  <si>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</si>
  <si>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</si>
  <si>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</si>
  <si>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</si>
  <si>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</si>
  <si>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</si>
  <si>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</si>
  <si>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</si>
  <si>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</si>
  <si>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</si>
  <si>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</si>
  <si>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</si>
  <si>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</si>
  <si>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</si>
  <si>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</si>
  <si>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</si>
  <si>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</si>
  <si>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</si>
  <si>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</si>
  <si>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</si>
  <si>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</si>
  <si>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</si>
  <si>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</si>
  <si>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</si>
  <si>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</si>
  <si>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</si>
  <si>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</si>
  <si>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</si>
  <si>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</si>
  <si>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</si>
  <si>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</si>
  <si>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</si>
  <si>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</si>
  <si>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</si>
  <si>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</si>
  <si>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</si>
  <si>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</si>
  <si>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</si>
  <si>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</si>
  <si>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</si>
  <si>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</si>
  <si>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</si>
  <si>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</si>
  <si>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</si>
  <si>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</si>
  <si>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</si>
  <si>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</si>
  <si>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</si>
  <si>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</si>
  <si>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</si>
  <si>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</si>
  <si>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</si>
  <si>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</si>
  <si>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</si>
  <si>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</si>
  <si>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</si>
  <si>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</si>
  <si>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</si>
  <si>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</si>
  <si>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</si>
  <si>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</si>
  <si>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</si>
  <si>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</si>
  <si>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</si>
  <si>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</si>
  <si>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</si>
  <si>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</si>
  <si>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</si>
  <si>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</si>
  <si>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</si>
  <si>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</si>
  <si>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</si>
  <si>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</si>
  <si>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</si>
  <si>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</si>
  <si>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</si>
  <si>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</si>
  <si>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</si>
  <si>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</si>
  <si>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</si>
  <si>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</si>
  <si>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</si>
  <si>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</si>
  <si>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</si>
  <si>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</si>
  <si>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</si>
  <si>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</si>
  <si>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</si>
  <si>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</si>
  <si>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</si>
  <si>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</si>
  <si>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</si>
  <si>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</si>
  <si>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</si>
  <si>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</si>
  <si>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</si>
  <si>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</si>
  <si>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</si>
  <si>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</si>
  <si>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</si>
  <si>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</si>
  <si>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</si>
  <si>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</si>
  <si>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</si>
  <si>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</si>
  <si>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</si>
  <si>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</si>
  <si>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</si>
  <si>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</si>
  <si>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</si>
  <si>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</si>
  <si>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</si>
  <si>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</si>
  <si>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</si>
  <si>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</si>
  <si>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</si>
  <si>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</si>
  <si>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</si>
  <si>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</si>
  <si>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</si>
  <si>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</si>
  <si>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</si>
  <si>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</si>
  <si>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</si>
  <si>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</si>
  <si>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</si>
  <si>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</si>
  <si>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</si>
  <si>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</si>
  <si>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</si>
  <si>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</si>
  <si>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</si>
  <si>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</si>
  <si>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</si>
  <si>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</si>
  <si>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</si>
  <si>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</si>
  <si>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</si>
  <si>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</si>
  <si>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</si>
  <si>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</si>
  <si>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</si>
  <si>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</si>
  <si>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</si>
  <si>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</si>
  <si>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</si>
  <si>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</si>
  <si>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</si>
  <si>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</si>
  <si>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</si>
  <si>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</si>
  <si>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</si>
  <si>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</si>
  <si>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</si>
  <si>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</si>
  <si>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</si>
  <si>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</si>
  <si>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</si>
  <si>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</si>
  <si>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</si>
  <si>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</si>
  <si>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</si>
  <si>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</si>
  <si>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</si>
  <si>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</si>
  <si>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</si>
  <si>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</si>
  <si>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</si>
  <si>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</si>
  <si>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</si>
  <si>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</si>
  <si>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</si>
  <si>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</si>
  <si>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</si>
  <si>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</si>
  <si>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</si>
  <si>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</si>
  <si>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</si>
  <si>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</si>
  <si>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</si>
  <si>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</si>
  <si>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</si>
  <si>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</si>
  <si>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</si>
  <si>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</si>
  <si>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</si>
  <si>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</si>
  <si>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</si>
  <si>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</si>
  <si>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</si>
  <si>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</si>
  <si>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</si>
  <si>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</si>
  <si>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</si>
  <si>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</si>
  <si>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</si>
  <si>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</si>
  <si>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</si>
  <si>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</si>
  <si>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</si>
  <si>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</si>
  <si>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</si>
  <si>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</si>
  <si>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</si>
  <si>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</si>
  <si>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</si>
  <si>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</si>
  <si>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</si>
  <si>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</si>
  <si>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</si>
  <si>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</si>
  <si>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</si>
  <si>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</si>
  <si>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</si>
  <si>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</si>
  <si>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</si>
  <si>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</si>
  <si>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</si>
  <si>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</si>
  <si>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</si>
  <si>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</si>
  <si>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</si>
  <si>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</si>
  <si>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</si>
  <si>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</si>
  <si>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</si>
  <si>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</si>
  <si>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</si>
  <si>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</si>
  <si>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</si>
  <si>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</si>
  <si>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</si>
  <si>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</si>
  <si>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</si>
  <si>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</si>
  <si>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</si>
  <si>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</si>
  <si>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</si>
  <si>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</si>
  <si>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</si>
  <si>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</si>
  <si>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</si>
  <si>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</si>
  <si>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</si>
  <si>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</si>
  <si>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</si>
  <si>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</si>
  <si>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</si>
  <si>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</si>
  <si>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</si>
  <si>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</si>
  <si>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</si>
  <si>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</si>
  <si>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</si>
  <si>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</si>
  <si>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</si>
  <si>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</si>
  <si>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</si>
  <si>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</si>
  <si>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</si>
  <si>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</si>
  <si>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</si>
  <si>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</si>
  <si>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</si>
  <si>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</si>
  <si>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</si>
  <si>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</si>
  <si>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</si>
  <si>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</si>
  <si>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</si>
  <si>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</si>
  <si>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</si>
  <si>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</si>
  <si>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</si>
  <si>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</si>
  <si>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</si>
  <si>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</si>
  <si>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</si>
  <si>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</si>
  <si>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</si>
  <si>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</si>
  <si>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</si>
  <si>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</si>
  <si>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</si>
  <si>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</si>
  <si>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</si>
  <si>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</si>
  <si>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</si>
  <si>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</si>
  <si>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</si>
  <si>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</si>
  <si>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</si>
  <si>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</si>
  <si>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</si>
  <si>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</si>
  <si>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</si>
  <si>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</si>
  <si>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</si>
  <si>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</si>
  <si>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</si>
  <si>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</si>
  <si>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</si>
  <si>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</si>
  <si>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</si>
  <si>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</si>
  <si>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</si>
  <si>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</si>
  <si>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</si>
  <si>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</si>
  <si>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</si>
  <si>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</si>
  <si>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</si>
  <si>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</si>
  <si>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</si>
  <si>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</si>
  <si>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</si>
  <si>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</si>
  <si>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</si>
  <si>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</si>
  <si>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</si>
  <si>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</si>
  <si>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</si>
  <si>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</si>
  <si>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</si>
  <si>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</si>
  <si>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</si>
  <si>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</si>
  <si>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</si>
  <si>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</si>
  <si>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</si>
  <si>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</si>
  <si>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</si>
  <si>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</si>
  <si>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</si>
  <si>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</si>
  <si>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</si>
  <si>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</si>
  <si>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</si>
  <si>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</si>
  <si>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</si>
  <si>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</si>
  <si>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</si>
  <si>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</si>
  <si>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</si>
  <si>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</si>
  <si>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</si>
  <si>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</si>
  <si>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</si>
  <si>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</si>
  <si>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</si>
  <si>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</si>
  <si>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</si>
  <si>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</si>
  <si>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</si>
  <si>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</si>
  <si>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</si>
  <si>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</si>
  <si>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</si>
  <si>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</si>
  <si>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</si>
  <si>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</si>
  <si>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</si>
  <si>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</si>
  <si>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</si>
  <si>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</si>
  <si>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</si>
  <si>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</si>
  <si>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</si>
  <si>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</si>
  <si>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</si>
  <si>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</si>
  <si>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</si>
  <si>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</si>
  <si>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</si>
  <si>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</si>
  <si>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</si>
  <si>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</si>
  <si>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</si>
  <si>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</si>
  <si>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</si>
  <si>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</si>
  <si>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</si>
  <si>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</si>
  <si>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</si>
  <si>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</si>
  <si>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</si>
  <si>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</si>
  <si>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</si>
  <si>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</si>
  <si>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</si>
  <si>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</si>
  <si>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</si>
  <si>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</si>
  <si>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</si>
  <si>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</si>
  <si>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</si>
  <si>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</si>
  <si>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</si>
  <si>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</si>
  <si>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</si>
  <si>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</si>
  <si>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</si>
  <si>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</si>
  <si>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</si>
  <si>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</si>
  <si>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</si>
  <si>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</si>
  <si>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</si>
  <si>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</si>
  <si>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</si>
  <si>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</si>
  <si>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</si>
  <si>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</si>
  <si>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</si>
  <si>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</si>
  <si>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</si>
  <si>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</si>
  <si>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</si>
  <si>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</si>
  <si>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</si>
  <si>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</si>
  <si>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</si>
  <si>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</si>
  <si>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</si>
  <si>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</si>
  <si>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</si>
  <si>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</si>
  <si>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</si>
  <si>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</si>
  <si>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</si>
  <si>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</si>
  <si>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</si>
  <si>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</si>
  <si>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</si>
  <si>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</si>
  <si>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</si>
  <si>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</si>
  <si>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</si>
  <si>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</si>
  <si>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</si>
  <si>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</si>
  <si>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</si>
  <si>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</si>
  <si>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</si>
  <si>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</si>
  <si>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</si>
  <si>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</si>
  <si>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</si>
  <si>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</si>
  <si>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</si>
  <si>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</si>
  <si>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</si>
  <si>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</si>
  <si>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</si>
  <si>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</si>
  <si>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</si>
  <si>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</si>
  <si>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</si>
  <si>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</si>
  <si>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</si>
  <si>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</si>
  <si>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</si>
  <si>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</si>
  <si>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</si>
  <si>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</si>
  <si>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</si>
  <si>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</si>
  <si>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</si>
  <si>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</si>
  <si>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</si>
  <si>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</si>
  <si>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</si>
  <si>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</si>
  <si>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</si>
  <si>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</si>
  <si>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</si>
  <si>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</si>
  <si>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</si>
  <si>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</si>
  <si>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</si>
  <si>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</si>
  <si>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</si>
  <si>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</si>
  <si>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</si>
  <si>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</si>
  <si>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</si>
  <si>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</si>
  <si>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</si>
  <si>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</si>
  <si>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</si>
  <si>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</si>
  <si>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</si>
  <si>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</si>
  <si>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</si>
  <si>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</si>
  <si>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</si>
  <si>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</si>
  <si>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</si>
  <si>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</si>
  <si>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</si>
  <si>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</si>
  <si>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</si>
  <si>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</si>
  <si>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</si>
  <si>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</si>
  <si>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</si>
  <si>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</si>
  <si>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</si>
  <si>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</si>
  <si>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</si>
  <si>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</si>
  <si>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</si>
  <si>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</si>
  <si>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</si>
  <si>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</si>
  <si>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</si>
  <si>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</si>
  <si>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</si>
  <si>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</si>
  <si>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</si>
  <si>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</si>
  <si>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</si>
  <si>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</si>
  <si>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</si>
  <si>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</si>
  <si>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</si>
  <si>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</si>
  <si>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</si>
  <si>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</si>
  <si>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</si>
  <si>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</si>
  <si>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</si>
  <si>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</si>
  <si>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</si>
  <si>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</si>
  <si>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</si>
  <si>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</si>
  <si>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</si>
  <si>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</si>
  <si>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</si>
  <si>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</si>
  <si>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</si>
  <si>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</si>
  <si>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</si>
  <si>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</si>
  <si>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</si>
  <si>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</si>
  <si>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</si>
  <si>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</si>
  <si>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</si>
  <si>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</si>
  <si>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</si>
  <si>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</si>
  <si>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</si>
  <si>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</si>
  <si>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</si>
  <si>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</si>
  <si>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</si>
  <si>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</si>
  <si>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</si>
  <si>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</si>
  <si>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</si>
  <si>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</si>
  <si>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</si>
  <si>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</si>
  <si>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</si>
  <si>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</si>
  <si>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</si>
  <si>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</si>
  <si>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</si>
  <si>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</si>
  <si>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</si>
  <si>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</si>
  <si>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</si>
  <si>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</si>
  <si>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</si>
  <si>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</si>
  <si>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</si>
  <si>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</si>
  <si>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</si>
  <si>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</si>
  <si>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</si>
  <si>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</si>
  <si>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</si>
  <si>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</si>
  <si>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</si>
  <si>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</si>
  <si>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</si>
  <si>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</si>
  <si>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</si>
  <si>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</si>
  <si>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</si>
  <si>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</si>
  <si>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</si>
  <si>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</si>
  <si>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</si>
  <si>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</si>
  <si>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</si>
  <si>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</si>
  <si>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</si>
  <si>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</si>
  <si>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</si>
  <si>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</si>
  <si>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</si>
  <si>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</si>
  <si>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</si>
  <si>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</si>
  <si>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</si>
  <si>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</si>
  <si>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</si>
  <si>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</si>
  <si>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</si>
  <si>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</si>
  <si>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</si>
  <si>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</si>
  <si>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</si>
  <si>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</si>
  <si>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</si>
  <si>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</si>
  <si>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</si>
  <si>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</si>
  <si>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</si>
  <si>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</si>
  <si>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</si>
  <si>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</si>
  <si>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</si>
  <si>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</si>
  <si>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</si>
  <si>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</si>
  <si>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</si>
  <si>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</si>
  <si>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</si>
  <si>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</si>
  <si>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</si>
  <si>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</si>
  <si>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</si>
  <si>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</si>
  <si>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</si>
  <si>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</si>
  <si>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</si>
  <si>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</si>
  <si>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</si>
  <si>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</si>
  <si>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</si>
  <si>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</si>
  <si>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</si>
  <si>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</si>
  <si>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</si>
  <si>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</si>
  <si>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</si>
  <si>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</si>
  <si>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</si>
  <si>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</si>
  <si>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</si>
  <si>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</si>
  <si>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</si>
  <si>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</si>
  <si>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</si>
  <si>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</si>
  <si>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</si>
  <si>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</si>
  <si>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</si>
  <si>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</si>
  <si>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</si>
  <si>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</si>
  <si>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</si>
  <si>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</si>
  <si>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</si>
  <si>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</si>
  <si>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</si>
  <si>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</si>
  <si>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</si>
  <si>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</si>
  <si>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</si>
  <si>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</si>
  <si>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</si>
  <si>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</si>
  <si>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</si>
  <si>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</si>
  <si>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</si>
  <si>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</si>
  <si>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</si>
  <si>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</si>
  <si>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</si>
  <si>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</si>
  <si>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</si>
  <si>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</si>
  <si>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</si>
  <si>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</si>
  <si>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</si>
  <si>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</si>
  <si>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</si>
  <si>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</si>
  <si>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</si>
  <si>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</si>
  <si>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</si>
  <si>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</si>
  <si>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</si>
  <si>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</si>
  <si>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</si>
  <si>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</si>
  <si>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</si>
  <si>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</si>
  <si>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</si>
  <si>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</si>
  <si>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</si>
  <si>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</si>
  <si>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</si>
  <si>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</si>
  <si>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</si>
  <si>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</si>
  <si>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</si>
  <si>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</si>
  <si>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</si>
  <si>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</si>
  <si>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</si>
  <si>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</si>
  <si>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</si>
  <si>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</si>
  <si>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</si>
  <si>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</si>
  <si>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</si>
  <si>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</si>
  <si>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</si>
  <si>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</si>
  <si>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</si>
  <si>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</si>
  <si>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</si>
  <si>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</si>
  <si>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</si>
  <si>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</si>
  <si>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</si>
  <si>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</si>
  <si>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</si>
  <si>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</si>
  <si>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</si>
  <si>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</si>
  <si>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</si>
  <si>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</si>
  <si>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</si>
  <si>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</si>
  <si>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</si>
  <si>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</si>
  <si>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</si>
  <si>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</si>
  <si>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</si>
  <si>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</si>
  <si>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</si>
  <si>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</si>
  <si>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</si>
  <si>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</si>
  <si>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</si>
  <si>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</si>
  <si>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</si>
  <si>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</si>
  <si>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</si>
  <si>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</si>
  <si>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</si>
  <si>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</si>
  <si>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</si>
  <si>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</si>
  <si>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</si>
  <si>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</si>
  <si>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</si>
  <si>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</si>
  <si>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</si>
  <si>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</si>
  <si>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</si>
  <si>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</si>
  <si>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</si>
  <si>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</si>
  <si>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</si>
  <si>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</si>
  <si>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</si>
  <si>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</si>
  <si>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</si>
  <si>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</si>
  <si>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</si>
  <si>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</si>
  <si>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</si>
  <si>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</si>
  <si>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</si>
  <si>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</si>
  <si>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</si>
  <si>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</si>
  <si>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</si>
  <si>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</si>
  <si>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</si>
  <si>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</si>
  <si>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</si>
  <si>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</si>
  <si>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</si>
  <si>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</si>
  <si>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</si>
  <si>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</si>
  <si>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</si>
  <si>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</si>
  <si>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</si>
  <si>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</si>
  <si>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</si>
  <si>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</si>
  <si>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</si>
  <si>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</si>
  <si>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</si>
  <si>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</si>
  <si>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</si>
  <si>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</si>
  <si>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</si>
  <si>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</si>
  <si>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</si>
  <si>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</si>
  <si>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</si>
  <si>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</si>
  <si>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</si>
  <si>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</si>
  <si>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</si>
  <si>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</si>
  <si>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</si>
  <si>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</si>
  <si>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</si>
  <si>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</si>
  <si>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</si>
  <si>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</si>
  <si>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</si>
  <si>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</si>
  <si>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</si>
  <si>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</si>
  <si>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</si>
  <si>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</si>
  <si>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</si>
  <si>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</si>
  <si>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</si>
  <si>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</si>
  <si>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</si>
  <si>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</si>
  <si>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</si>
  <si>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</si>
  <si>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</si>
  <si>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</si>
  <si>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</si>
  <si>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</si>
  <si>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</si>
  <si>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</si>
  <si>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</si>
  <si>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</si>
  <si>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</si>
  <si>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</si>
  <si>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</si>
  <si>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</si>
  <si>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</si>
  <si>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</si>
  <si>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</si>
  <si>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</si>
  <si>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</si>
  <si>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</si>
  <si>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</si>
  <si>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</si>
  <si>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</si>
  <si>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</si>
  <si>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</si>
  <si>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</si>
  <si>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</si>
  <si>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</si>
  <si>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</si>
  <si>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</si>
  <si>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</si>
  <si>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</si>
  <si>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</si>
  <si>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</si>
  <si>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</si>
  <si>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</si>
  <si>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</si>
  <si>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</si>
  <si>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</si>
  <si>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</si>
  <si>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</si>
  <si>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</si>
  <si>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</si>
  <si>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</si>
  <si>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</si>
  <si>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</si>
  <si>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</si>
  <si>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</si>
  <si>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</si>
  <si>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</si>
  <si>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</si>
  <si>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</si>
  <si>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</si>
  <si>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</si>
  <si>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</si>
  <si>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</si>
  <si>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</si>
  <si>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</si>
  <si>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</si>
  <si>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</si>
  <si>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</si>
  <si>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</si>
  <si>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</si>
  <si>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</si>
  <si>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</si>
  <si>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</si>
  <si>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</si>
  <si>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</si>
  <si>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</si>
  <si>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</si>
  <si>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</si>
  <si>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</si>
  <si>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</si>
  <si>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</si>
  <si>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</si>
  <si>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</si>
  <si>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</si>
  <si>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</si>
  <si>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</si>
  <si>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</si>
  <si>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</si>
  <si>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</si>
  <si>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</si>
  <si>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</si>
  <si>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</si>
  <si>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</si>
  <si>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</si>
  <si>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</si>
  <si>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</si>
  <si>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</si>
  <si>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</si>
  <si>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</si>
  <si>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</si>
  <si>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</si>
  <si>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</si>
  <si>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</si>
  <si>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</si>
  <si>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</si>
  <si>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</si>
  <si>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</si>
  <si>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</si>
  <si>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</si>
  <si>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</si>
  <si>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</si>
  <si>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</si>
  <si>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</si>
  <si>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</si>
  <si>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</si>
  <si>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</si>
  <si>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</si>
  <si>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</si>
  <si>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</si>
  <si>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</si>
  <si>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</si>
  <si>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</si>
  <si>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</si>
  <si>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</si>
  <si>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</si>
  <si>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</si>
  <si>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</si>
  <si>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</si>
  <si>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</si>
  <si>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</si>
  <si>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</si>
  <si>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</si>
  <si>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</si>
  <si>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</si>
  <si>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</si>
  <si>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</si>
  <si>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</si>
  <si>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</si>
  <si>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</si>
  <si>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</si>
  <si>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</si>
  <si>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</si>
  <si>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</si>
  <si>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</si>
  <si>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</si>
  <si>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</si>
  <si>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</si>
  <si>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</si>
  <si>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</si>
  <si>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</si>
  <si>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</si>
  <si>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</si>
  <si>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</si>
  <si>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</si>
  <si>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</si>
  <si>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</si>
  <si>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</si>
  <si>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</si>
  <si>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</si>
  <si>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</si>
  <si>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</si>
  <si>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</si>
  <si>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</si>
  <si>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</si>
  <si>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</si>
  <si>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</si>
  <si>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</si>
  <si>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</si>
  <si>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</si>
  <si>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</si>
  <si>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</si>
  <si>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</si>
  <si>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</si>
  <si>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</si>
  <si>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</si>
  <si>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</si>
  <si>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</si>
  <si>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</si>
  <si>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</si>
  <si>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</si>
  <si>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</si>
  <si>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</si>
  <si>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</si>
  <si>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</si>
  <si>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</si>
  <si>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</si>
  <si>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</si>
  <si>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</si>
  <si>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</si>
  <si>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</si>
  <si>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</si>
  <si>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</si>
  <si>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</si>
  <si>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</si>
  <si>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</si>
  <si>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</si>
  <si>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</si>
  <si>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</si>
  <si>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</si>
  <si>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</si>
  <si>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</si>
  <si>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</si>
  <si>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</si>
  <si>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</si>
  <si>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</si>
  <si>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</si>
  <si>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</si>
  <si>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</si>
  <si>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</si>
  <si>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</si>
  <si>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</si>
  <si>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</si>
  <si>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</si>
  <si>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</si>
  <si>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</si>
  <si>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</si>
  <si>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</si>
  <si>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</si>
  <si>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</si>
  <si>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</si>
  <si>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</si>
  <si>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</si>
  <si>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</si>
  <si>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</si>
  <si>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</si>
  <si>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</si>
  <si>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</si>
  <si>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</si>
  <si>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</si>
  <si>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</si>
  <si>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</si>
  <si>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</si>
  <si>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</si>
  <si>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</si>
  <si>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</si>
  <si>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</si>
  <si>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</si>
  <si>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</si>
  <si>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</si>
  <si>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</si>
  <si>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</si>
  <si>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</si>
  <si>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</si>
  <si>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</si>
  <si>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</si>
  <si>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</si>
  <si>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</si>
  <si>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</si>
  <si>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</si>
  <si>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</si>
  <si>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</si>
  <si>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</si>
  <si>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</si>
  <si>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</si>
  <si>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</si>
  <si>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</si>
  <si>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</si>
  <si>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</si>
  <si>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</si>
  <si>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</si>
  <si>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</si>
  <si>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</si>
  <si>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</si>
  <si>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</si>
  <si>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</si>
  <si>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</si>
  <si>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</si>
  <si>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</si>
  <si>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</si>
  <si>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</si>
  <si>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</si>
  <si>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</si>
  <si>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</si>
  <si>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</si>
  <si>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</si>
  <si>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</si>
  <si>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</si>
  <si>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</si>
  <si>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</si>
  <si>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</si>
  <si>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</si>
  <si>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</si>
  <si>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</si>
  <si>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</si>
  <si>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</si>
  <si>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</si>
  <si>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</si>
  <si>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</si>
  <si>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</si>
  <si>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</si>
  <si>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</si>
  <si>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</si>
  <si>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</si>
  <si>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</si>
  <si>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</si>
  <si>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</si>
  <si>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</si>
  <si>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</si>
  <si>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</si>
  <si>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</si>
  <si>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</si>
  <si>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</si>
  <si>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</si>
  <si>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</si>
  <si>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</si>
  <si>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</si>
  <si>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</si>
  <si>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</si>
  <si>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</si>
  <si>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</si>
  <si>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</si>
  <si>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</si>
  <si>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</si>
  <si>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</si>
  <si>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</si>
  <si>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</si>
  <si>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</si>
  <si>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</si>
  <si>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</si>
  <si>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</si>
  <si>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</si>
  <si>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</si>
  <si>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</si>
  <si>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</si>
  <si>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</si>
  <si>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</si>
  <si>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</si>
  <si>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</si>
  <si>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</si>
  <si>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</si>
  <si>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</si>
  <si>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</si>
  <si>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</si>
  <si>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</si>
  <si>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</si>
  <si>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</si>
  <si>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</si>
  <si>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</si>
  <si>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</si>
  <si>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</si>
  <si>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</si>
  <si>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</si>
  <si>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</si>
  <si>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</si>
  <si>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</si>
  <si>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</si>
  <si>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</si>
  <si>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</si>
  <si>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</si>
  <si>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</si>
  <si>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</si>
  <si>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</si>
  <si>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</si>
  <si>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</si>
  <si>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</si>
  <si>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</si>
  <si>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</si>
  <si>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</si>
  <si>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</si>
  <si>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</si>
  <si>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</si>
  <si>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</si>
  <si>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</si>
  <si>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</si>
  <si>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</si>
  <si>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</si>
  <si>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</si>
  <si>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</si>
  <si>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</si>
  <si>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</si>
  <si>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</si>
  <si>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</si>
  <si>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</si>
  <si>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</si>
  <si>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</si>
  <si>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</si>
  <si>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</si>
  <si>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</si>
  <si>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</si>
  <si>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</si>
  <si>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</si>
  <si>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</si>
  <si>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</si>
  <si>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</si>
  <si>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</si>
  <si>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</si>
  <si>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</si>
  <si>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</si>
  <si>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</si>
  <si>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</si>
  <si>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</si>
  <si>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</si>
  <si>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</si>
  <si>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</si>
  <si>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</si>
  <si>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</si>
  <si>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</si>
  <si>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</si>
  <si>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</si>
  <si>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</si>
  <si>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</si>
  <si>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</si>
  <si>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</si>
  <si>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</si>
  <si>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</si>
  <si>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</si>
  <si>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</si>
  <si>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</si>
  <si>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</si>
  <si>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</si>
  <si>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</si>
  <si>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</si>
  <si>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</si>
  <si>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</si>
  <si>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</si>
  <si>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</si>
  <si>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</si>
  <si>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</si>
  <si>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</si>
  <si>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</si>
  <si>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</si>
  <si>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</si>
  <si>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</si>
  <si>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</si>
  <si>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</si>
  <si>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</si>
  <si>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</si>
  <si>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</si>
  <si>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</si>
  <si>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</si>
  <si>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</si>
  <si>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</si>
  <si>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</si>
  <si>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</si>
  <si>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</si>
  <si>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</si>
  <si>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</si>
  <si>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</si>
  <si>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</si>
  <si>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</si>
  <si>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</si>
  <si>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</si>
  <si>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</si>
  <si>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</si>
  <si>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</si>
  <si>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</si>
  <si>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</si>
  <si>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</si>
  <si>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</si>
  <si>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</si>
  <si>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</si>
  <si>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</si>
  <si>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</si>
  <si>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</si>
  <si>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</si>
  <si>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</si>
  <si>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</si>
  <si>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</si>
  <si>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</si>
  <si>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</si>
  <si>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</si>
  <si>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</si>
  <si>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</si>
  <si>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</si>
  <si>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</si>
  <si>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</si>
  <si>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</si>
  <si>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</si>
  <si>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</si>
  <si>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</si>
  <si>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</si>
  <si>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</si>
  <si>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</si>
  <si>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</si>
  <si>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</si>
  <si>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</si>
  <si>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</si>
  <si>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</si>
  <si>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</si>
  <si>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</si>
  <si>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</si>
  <si>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</si>
  <si>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</si>
  <si>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</si>
  <si>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</si>
  <si>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</si>
  <si>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</si>
  <si>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</si>
  <si>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</si>
  <si>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</si>
  <si>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</si>
  <si>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</si>
  <si>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</si>
  <si>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</si>
  <si>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</si>
  <si>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</si>
  <si>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</si>
  <si>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</si>
  <si>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</si>
  <si>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</si>
  <si>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</si>
  <si>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</si>
  <si>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</si>
  <si>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</si>
  <si>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</si>
  <si>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</si>
  <si>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</si>
  <si>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</si>
  <si>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</si>
  <si>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</si>
  <si>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</si>
  <si>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</si>
  <si>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</si>
  <si>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</si>
  <si>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</si>
  <si>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</si>
  <si>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</si>
  <si>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</si>
  <si>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</si>
  <si>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</si>
  <si>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</si>
  <si>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</si>
  <si>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</si>
  <si>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</si>
  <si>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</si>
  <si>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</si>
  <si>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</si>
  <si>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</si>
  <si>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</si>
  <si>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</si>
  <si>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</si>
  <si>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</si>
  <si>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</si>
  <si>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</si>
  <si>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</si>
  <si>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</si>
  <si>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</si>
  <si>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</si>
  <si>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</si>
  <si>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</si>
  <si>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</si>
  <si>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</si>
  <si>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</si>
  <si>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</si>
  <si>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</si>
  <si>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</si>
  <si>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</si>
  <si>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</si>
  <si>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</si>
  <si>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</si>
  <si>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</si>
  <si>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</si>
  <si>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</si>
  <si>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</si>
  <si>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</si>
  <si>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</si>
  <si>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</si>
  <si>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</si>
  <si>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</si>
  <si>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</si>
  <si>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</si>
  <si>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</si>
  <si>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</si>
  <si>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</si>
  <si>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</si>
  <si>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</si>
  <si>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</si>
  <si>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</si>
  <si>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</si>
  <si>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</si>
  <si>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</si>
  <si>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</si>
  <si>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</si>
  <si>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</si>
  <si>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</si>
  <si>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</si>
  <si>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</si>
  <si>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</si>
  <si>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</si>
  <si>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</si>
  <si>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</si>
  <si>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</si>
  <si>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</si>
  <si>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</si>
  <si>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</si>
  <si>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</si>
  <si>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</si>
  <si>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</si>
  <si>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</si>
  <si>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</si>
  <si>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</si>
  <si>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</si>
  <si>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</si>
  <si>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</si>
  <si>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</si>
  <si>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</si>
  <si>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</si>
  <si>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</si>
  <si>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</si>
  <si>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</si>
  <si>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</si>
  <si>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</si>
  <si>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</si>
  <si>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</si>
  <si>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</si>
  <si>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</si>
  <si>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</si>
  <si>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</si>
  <si>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</si>
  <si>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</si>
  <si>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</si>
  <si>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</si>
  <si>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</si>
  <si>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</si>
  <si>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</si>
  <si>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</si>
  <si>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</si>
  <si>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</si>
  <si>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</si>
  <si>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</si>
  <si>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</si>
  <si>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</si>
  <si>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</si>
  <si>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</si>
  <si>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</si>
  <si>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</si>
  <si>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</si>
  <si>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</si>
  <si>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</si>
  <si>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</si>
  <si>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</si>
  <si>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</si>
  <si>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</si>
  <si>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</si>
  <si>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</si>
  <si>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</si>
  <si>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</si>
  <si>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</si>
  <si>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</si>
  <si>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</si>
  <si>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</si>
  <si>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</si>
  <si>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</si>
  <si>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</si>
  <si>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</si>
  <si>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</si>
  <si>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</si>
  <si>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</si>
  <si>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</si>
  <si>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</si>
  <si>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</si>
  <si>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</si>
  <si>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</si>
  <si>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</si>
  <si>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</si>
  <si>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</si>
  <si>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</si>
  <si>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</si>
  <si>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</si>
  <si>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</si>
  <si>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</si>
  <si>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</si>
  <si>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</si>
  <si>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</si>
  <si>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</si>
  <si>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</si>
  <si>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</si>
  <si>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</si>
  <si>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</si>
  <si>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</si>
  <si>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</si>
  <si>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</si>
  <si>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</si>
  <si>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</si>
  <si>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</si>
  <si>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</si>
  <si>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</si>
  <si>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</si>
  <si>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</si>
  <si>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</si>
  <si>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</si>
  <si>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</si>
  <si>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</si>
  <si>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</si>
  <si>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</si>
  <si>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</si>
  <si>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</si>
  <si>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</si>
  <si>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</si>
  <si>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</si>
  <si>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</si>
  <si>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</si>
  <si>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</si>
  <si>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</si>
  <si>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</si>
  <si>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</si>
  <si>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</si>
  <si>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</si>
  <si>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</si>
  <si>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</si>
  <si>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</si>
  <si>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</si>
  <si>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</si>
  <si>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</si>
  <si>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</si>
  <si>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</si>
  <si>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</si>
  <si>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</si>
  <si>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</si>
  <si>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</si>
  <si>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</si>
  <si>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</si>
  <si>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</si>
  <si>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</si>
  <si>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</si>
  <si>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</si>
  <si>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</si>
  <si>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</si>
  <si>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</si>
  <si>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</si>
  <si>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</si>
  <si>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</si>
  <si>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</si>
  <si>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</si>
  <si>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</si>
  <si>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</si>
  <si>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</si>
  <si>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</si>
  <si>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</si>
  <si>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</si>
  <si>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</si>
  <si>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</si>
  <si>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</si>
  <si>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</si>
  <si>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</si>
  <si>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</si>
  <si>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</si>
  <si>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</si>
  <si>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</si>
  <si>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</si>
  <si>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</si>
  <si>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</si>
  <si>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</si>
  <si>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</si>
  <si>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</si>
  <si>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</si>
  <si>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</si>
  <si>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</si>
  <si>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</si>
  <si>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</si>
  <si>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</si>
  <si>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</si>
  <si>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</si>
  <si>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</si>
  <si>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</si>
  <si>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</si>
  <si>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</si>
  <si>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</si>
  <si>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</si>
  <si>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</si>
  <si>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</si>
  <si>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</si>
  <si>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</si>
  <si>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</si>
  <si>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</si>
  <si>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</si>
  <si>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</si>
  <si>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</si>
  <si>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</si>
  <si>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</si>
  <si>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</si>
  <si>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</si>
  <si>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</si>
  <si>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</si>
  <si>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</si>
  <si>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</si>
  <si>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</si>
  <si>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</si>
  <si>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</si>
  <si>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</si>
  <si>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</si>
  <si>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</si>
  <si>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</si>
  <si>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</si>
  <si>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</si>
  <si>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</si>
  <si>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</si>
  <si>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</si>
  <si>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</si>
  <si>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</si>
  <si>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</si>
  <si>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</si>
  <si>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</si>
  <si>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</si>
  <si>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</si>
  <si>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</si>
  <si>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</si>
  <si>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</si>
  <si>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</si>
  <si>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</si>
  <si>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</si>
  <si>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</si>
  <si>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</si>
  <si>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</si>
  <si>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</si>
  <si>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</si>
  <si>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</si>
  <si>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</si>
  <si>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</si>
  <si>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</si>
  <si>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</si>
  <si>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</si>
  <si>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</si>
  <si>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</si>
  <si>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</si>
  <si>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</si>
  <si>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</si>
  <si>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</si>
  <si>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</si>
  <si>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</si>
  <si>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</si>
  <si>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</si>
  <si>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</si>
  <si>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</si>
  <si>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</si>
  <si>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</si>
  <si>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</si>
  <si>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</si>
  <si>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</si>
  <si>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</si>
  <si>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</si>
  <si>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</si>
  <si>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</si>
  <si>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</si>
  <si>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</si>
  <si>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</si>
  <si>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</si>
  <si>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</si>
  <si>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</si>
  <si>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</si>
  <si>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</si>
  <si>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</si>
  <si>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</si>
  <si>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</si>
  <si>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</si>
  <si>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</si>
  <si>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</si>
  <si>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</si>
  <si>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</si>
  <si>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</si>
  <si>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</si>
  <si>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</si>
  <si>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</si>
  <si>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</si>
  <si>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</si>
  <si>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</si>
  <si>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</si>
  <si>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</si>
  <si>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</si>
  <si>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</si>
  <si>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</si>
  <si>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</si>
  <si>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</si>
  <si>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</si>
  <si>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</si>
  <si>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</si>
  <si>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</si>
  <si>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</si>
  <si>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</si>
  <si>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</si>
  <si>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</si>
  <si>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</si>
  <si>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</si>
  <si>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</si>
  <si>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</si>
  <si>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</si>
  <si>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</si>
  <si>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</si>
  <si>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</si>
  <si>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</si>
  <si>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</si>
  <si>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</si>
  <si>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</si>
  <si>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</si>
  <si>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</si>
  <si>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</si>
  <si>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</si>
  <si>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</si>
  <si>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</si>
  <si>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</si>
  <si>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</si>
  <si>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</si>
  <si>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</si>
  <si>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</si>
  <si>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</si>
  <si>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</si>
  <si>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</si>
  <si>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</si>
  <si>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</si>
  <si>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</si>
  <si>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</si>
  <si>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</si>
  <si>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</si>
  <si>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</si>
  <si>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</si>
  <si>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</si>
  <si>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</si>
  <si>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</si>
  <si>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</si>
  <si>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</si>
  <si>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</si>
  <si>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</si>
  <si>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</si>
  <si>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</si>
  <si>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</si>
  <si>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</si>
  <si>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</si>
  <si>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</si>
  <si>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</si>
  <si>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</si>
  <si>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</si>
  <si>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</si>
  <si>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</si>
  <si>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</si>
  <si>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</si>
  <si>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</si>
  <si>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</si>
  <si>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</si>
  <si>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</si>
  <si>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</si>
  <si>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</si>
  <si>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</si>
  <si>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</si>
  <si>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</si>
  <si>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</si>
  <si>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</si>
  <si>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</si>
  <si>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</si>
  <si>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</si>
  <si>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</si>
  <si>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</si>
  <si>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</si>
  <si>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</si>
  <si>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</si>
  <si>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</si>
  <si>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</si>
  <si>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</si>
  <si>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</si>
  <si>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</si>
  <si>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</si>
  <si>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</si>
  <si>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</si>
  <si>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</si>
  <si>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</si>
  <si>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</si>
  <si>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</si>
  <si>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</si>
  <si>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</si>
  <si>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</si>
  <si>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</si>
  <si>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</si>
  <si>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</si>
  <si>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</si>
  <si>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</si>
  <si>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</si>
  <si>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</si>
  <si>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</si>
  <si>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</si>
  <si>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</si>
  <si>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</si>
  <si>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</si>
  <si>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</si>
  <si>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</si>
  <si>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</si>
  <si>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</si>
  <si>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</si>
  <si>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</si>
  <si>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</si>
  <si>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</si>
  <si>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</si>
  <si>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</si>
  <si>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</si>
  <si>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</si>
  <si>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</si>
  <si>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</si>
  <si>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</si>
  <si>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</si>
  <si>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</si>
  <si>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</si>
  <si>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</si>
  <si>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</si>
  <si>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</si>
  <si>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</si>
  <si>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</si>
  <si>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</si>
  <si>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</si>
  <si>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</si>
  <si>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</si>
  <si>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</si>
  <si>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</si>
  <si>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</si>
  <si>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</si>
  <si>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</si>
  <si>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</si>
  <si>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</si>
  <si>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</si>
  <si>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</si>
  <si>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</si>
  <si>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</si>
  <si>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</si>
  <si>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</si>
  <si>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</si>
  <si>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</si>
  <si>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</si>
  <si>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</si>
  <si>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</si>
  <si>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</si>
  <si>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</si>
  <si>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</si>
  <si>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</si>
  <si>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</si>
  <si>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</si>
  <si>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</si>
  <si>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</si>
  <si>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</si>
  <si>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</si>
  <si>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</si>
  <si>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</si>
  <si>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</si>
  <si>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</si>
  <si>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</si>
  <si>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</si>
  <si>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</si>
  <si>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</si>
  <si>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</si>
  <si>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</si>
  <si>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</si>
  <si>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</si>
  <si>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</si>
  <si>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</si>
  <si>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</si>
  <si>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</si>
  <si>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</si>
  <si>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</si>
  <si>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</si>
  <si>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</si>
  <si>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</si>
  <si>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</si>
  <si>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</si>
  <si>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</si>
  <si>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</si>
  <si>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</si>
  <si>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</si>
  <si>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</si>
  <si>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</si>
  <si>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</si>
  <si>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</si>
  <si>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</si>
  <si>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</si>
  <si>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</si>
  <si>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</si>
  <si>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</si>
  <si>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</si>
  <si>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</si>
  <si>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</si>
  <si>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</si>
  <si>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</si>
  <si>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</si>
  <si>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</si>
  <si>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</si>
  <si>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</si>
  <si>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</si>
  <si>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</si>
  <si>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</si>
  <si>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</si>
  <si>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</si>
  <si>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</si>
  <si>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</si>
  <si>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</si>
  <si>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</si>
  <si>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</si>
  <si>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</si>
  <si>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</si>
  <si>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</si>
  <si>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</si>
  <si>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</si>
  <si>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</si>
  <si>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</si>
  <si>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</si>
  <si>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</si>
  <si>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</si>
  <si>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</si>
  <si>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</si>
  <si>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</si>
  <si>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</si>
  <si>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</si>
  <si>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</si>
  <si>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</si>
  <si>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</si>
  <si>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</si>
  <si>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</si>
  <si>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</si>
  <si>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</si>
  <si>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</si>
  <si>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</si>
  <si>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</si>
  <si>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</si>
  <si>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</si>
  <si>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</si>
  <si>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</si>
  <si>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</si>
  <si>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</si>
  <si>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</si>
  <si>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</si>
  <si>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</si>
  <si>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</si>
  <si>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</si>
  <si>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</si>
  <si>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</si>
  <si>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</si>
  <si>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</si>
  <si>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</si>
  <si>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</si>
  <si>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</si>
  <si>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</si>
  <si>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</si>
  <si>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</si>
  <si>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</si>
  <si>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</si>
  <si>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</si>
  <si>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</si>
  <si>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</si>
  <si>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</si>
  <si>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</si>
  <si>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</si>
  <si>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</si>
  <si>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</si>
  <si>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</si>
  <si>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</si>
  <si>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</si>
  <si>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</si>
  <si>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</si>
  <si>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</si>
  <si>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</si>
  <si>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</si>
  <si>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</si>
  <si>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</si>
  <si>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</si>
  <si>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</si>
  <si>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</si>
  <si>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</si>
  <si>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</si>
  <si>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</si>
  <si>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</si>
  <si>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</si>
  <si>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</si>
  <si>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</si>
  <si>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</si>
  <si>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</si>
  <si>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</si>
  <si>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</si>
  <si>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</si>
  <si>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</si>
  <si>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</si>
  <si>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</si>
  <si>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</si>
  <si>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</si>
  <si>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</si>
  <si>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</si>
  <si>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</si>
  <si>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</si>
  <si>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</si>
  <si>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</si>
  <si>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</si>
  <si>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</si>
  <si>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</si>
  <si>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</si>
  <si>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</si>
  <si>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</si>
  <si>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</si>
  <si>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</si>
  <si>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</si>
  <si>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</si>
  <si>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</si>
  <si>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</si>
  <si>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</si>
  <si>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</si>
  <si>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</si>
  <si>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</si>
  <si>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</si>
  <si>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</si>
  <si>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</si>
  <si>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</si>
  <si>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</si>
  <si>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</si>
  <si>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</si>
  <si>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</si>
  <si>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</si>
  <si>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</si>
  <si>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</si>
  <si>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</si>
  <si>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</si>
  <si>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</si>
  <si>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</si>
  <si>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</si>
  <si>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</si>
  <si>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</si>
  <si>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</si>
  <si>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</si>
  <si>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</si>
  <si>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</si>
  <si>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</si>
  <si>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</si>
  <si>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</si>
  <si>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</si>
  <si>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</si>
  <si>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</si>
  <si>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</si>
  <si>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</si>
  <si>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</si>
  <si>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</si>
  <si>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</si>
  <si>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</si>
  <si>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</si>
  <si>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</si>
  <si>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</si>
  <si>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</si>
  <si>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</si>
  <si>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</si>
  <si>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</si>
  <si>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</si>
  <si>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</si>
  <si>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</si>
  <si>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</si>
  <si>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</si>
  <si>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</si>
  <si>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</si>
  <si>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</si>
  <si>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</si>
  <si>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</si>
  <si>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</si>
  <si>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</si>
  <si>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</si>
  <si>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</si>
  <si>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</si>
  <si>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</si>
  <si>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</si>
  <si>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</si>
  <si>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</si>
  <si>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</si>
  <si>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</si>
  <si>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</si>
  <si>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</si>
  <si>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</si>
  <si>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</si>
  <si>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</si>
  <si>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</si>
  <si>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</si>
  <si>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</si>
  <si>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</si>
  <si>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</si>
  <si>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</si>
  <si>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</si>
  <si>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</si>
  <si>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</si>
  <si>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</si>
  <si>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</si>
  <si>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</si>
  <si>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</si>
  <si>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</si>
  <si>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</si>
  <si>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</si>
  <si>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</si>
  <si>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</si>
  <si>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</si>
  <si>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</si>
  <si>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</si>
  <si>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</si>
  <si>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</si>
  <si>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</si>
  <si>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</si>
  <si>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</si>
  <si>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</si>
  <si>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</si>
  <si>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</si>
  <si>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</si>
  <si>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</si>
  <si>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</si>
  <si>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</si>
  <si>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</si>
  <si>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</si>
  <si>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</si>
  <si>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</si>
  <si>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</si>
  <si>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</si>
  <si>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</si>
  <si>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</si>
  <si>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</si>
  <si>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</si>
  <si>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</si>
  <si>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</si>
  <si>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</si>
  <si>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</si>
  <si>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</si>
  <si>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</si>
  <si>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</si>
  <si>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</si>
  <si>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</si>
  <si>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</si>
  <si>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</si>
  <si>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</si>
  <si>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</si>
  <si>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</si>
  <si>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</si>
  <si>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</si>
  <si>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</si>
  <si>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</si>
  <si>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</si>
  <si>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</si>
  <si>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</si>
  <si>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</si>
  <si>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</si>
  <si>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</si>
  <si>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</si>
  <si>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</si>
  <si>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</si>
  <si>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</si>
  <si>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</si>
  <si>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</si>
  <si>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</si>
  <si>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</si>
  <si>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</si>
  <si>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</si>
  <si>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</si>
  <si>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</si>
  <si>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</si>
  <si>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</si>
  <si>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</si>
  <si>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</si>
  <si>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</si>
  <si>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</si>
  <si>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</si>
  <si>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</si>
  <si>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</si>
  <si>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</si>
  <si>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</si>
  <si>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</si>
  <si>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</si>
  <si>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</si>
  <si>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</si>
  <si>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</si>
  <si>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</si>
  <si>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</si>
  <si>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</si>
  <si>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</si>
  <si>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</si>
  <si>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</si>
  <si>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</si>
  <si>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</si>
  <si>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</si>
  <si>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</si>
  <si>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</si>
  <si>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</si>
  <si>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</si>
  <si>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</si>
  <si>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</si>
  <si>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</si>
  <si>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</si>
  <si>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</si>
  <si>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</si>
  <si>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</si>
  <si>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</si>
  <si>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</si>
  <si>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</si>
  <si>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</si>
  <si>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</si>
  <si>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</si>
  <si>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</si>
  <si>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</si>
  <si>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</si>
  <si>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</si>
  <si>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</si>
  <si>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</si>
  <si>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</si>
  <si>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</si>
  <si>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</si>
  <si>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</si>
  <si>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</si>
  <si>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</si>
  <si>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</si>
  <si>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</si>
  <si>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</si>
  <si>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</si>
  <si>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</si>
  <si>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</si>
  <si>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</si>
  <si>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</si>
  <si>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</si>
  <si>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</si>
  <si>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</si>
  <si>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</si>
  <si>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</si>
  <si>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</si>
  <si>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</si>
  <si>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</si>
  <si>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</si>
  <si>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</si>
  <si>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</si>
  <si>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</si>
  <si>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</si>
  <si>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</si>
  <si>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</si>
  <si>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</si>
  <si>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</si>
  <si>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</si>
  <si>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</si>
  <si>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</si>
  <si>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</si>
  <si>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</si>
  <si>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</si>
  <si>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</si>
  <si>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</si>
  <si>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</si>
  <si>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</si>
  <si>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</si>
  <si>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</si>
  <si>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</si>
  <si>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</si>
  <si>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</si>
  <si>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</si>
  <si>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</si>
  <si>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</si>
  <si>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</si>
  <si>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</si>
  <si>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</si>
  <si>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</si>
  <si>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</si>
  <si>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</si>
  <si>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</si>
  <si>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</si>
  <si>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</si>
  <si>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</si>
  <si>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</si>
  <si>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</si>
  <si>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</si>
  <si>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</si>
  <si>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</si>
  <si>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</si>
  <si>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</si>
  <si>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</si>
  <si>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</si>
  <si>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</si>
  <si>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</si>
  <si>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</si>
  <si>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</si>
  <si>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</si>
  <si>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</si>
  <si>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</si>
  <si>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</si>
  <si>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</si>
  <si>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</si>
  <si>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</si>
  <si>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</si>
  <si>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</si>
  <si>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</si>
  <si>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</si>
  <si>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</si>
  <si>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</si>
  <si>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</si>
  <si>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</si>
  <si>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</si>
  <si>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</si>
  <si>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</si>
  <si>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</si>
  <si>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</si>
  <si>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</si>
  <si>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</si>
  <si>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</si>
  <si>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</si>
  <si>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</si>
  <si>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</si>
  <si>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</si>
  <si>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</si>
  <si>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</si>
  <si>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</si>
  <si>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</si>
  <si>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</si>
  <si>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</si>
  <si>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</si>
  <si>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</si>
  <si>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</si>
  <si>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</si>
  <si>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</si>
  <si>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</si>
  <si>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</si>
  <si>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</si>
  <si>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</si>
  <si>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</si>
  <si>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</si>
  <si>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</si>
  <si>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</si>
  <si>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</si>
  <si>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</si>
  <si>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</si>
  <si>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</si>
  <si>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</si>
  <si>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</si>
  <si>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</si>
  <si>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</si>
  <si>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</si>
  <si>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</si>
  <si>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</si>
  <si>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</si>
  <si>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</si>
  <si>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</si>
  <si>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</si>
  <si>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</si>
  <si>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</si>
  <si>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</si>
  <si>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</si>
  <si>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</si>
  <si>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</si>
  <si>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</si>
  <si>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</si>
  <si>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</si>
  <si>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</si>
  <si>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</si>
  <si>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</si>
  <si>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</si>
  <si>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</si>
  <si>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</si>
  <si>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</si>
  <si>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</si>
  <si>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</si>
  <si>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</si>
  <si>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</si>
  <si>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</si>
  <si>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</si>
  <si>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</si>
  <si>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</si>
  <si>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</si>
  <si>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</si>
  <si>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</si>
  <si>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</si>
  <si>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</si>
  <si>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</si>
  <si>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</si>
  <si>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</si>
  <si>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</si>
  <si>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</si>
  <si>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</si>
  <si>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</si>
  <si>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</si>
  <si>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</si>
  <si>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</si>
  <si>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</si>
  <si>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</si>
  <si>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</si>
  <si>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</si>
  <si>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</si>
  <si>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</si>
  <si>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</si>
  <si>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</si>
  <si>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</si>
  <si>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</si>
  <si>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</si>
  <si>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</si>
  <si>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</si>
  <si>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</si>
  <si>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</si>
  <si>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</si>
  <si>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</si>
  <si>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</si>
  <si>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</si>
  <si>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</si>
  <si>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</si>
  <si>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</si>
  <si>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</si>
  <si>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</si>
  <si>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</si>
  <si>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</si>
  <si>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</si>
  <si>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</si>
  <si>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</si>
  <si>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</si>
  <si>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</si>
  <si>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</si>
  <si>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</si>
  <si>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</si>
  <si>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</si>
  <si>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</si>
  <si>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</si>
  <si>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</si>
  <si>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</si>
  <si>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</si>
  <si>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</si>
  <si>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</si>
  <si>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</si>
  <si>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</si>
  <si>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</si>
  <si>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</si>
  <si>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</si>
  <si>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</si>
  <si>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</si>
  <si>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</si>
  <si>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</si>
  <si>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</si>
  <si>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</si>
  <si>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</si>
  <si>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</si>
  <si>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</si>
  <si>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</si>
  <si>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</si>
  <si>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</si>
  <si>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</si>
  <si>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</si>
  <si>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</si>
  <si>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</si>
  <si>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</si>
  <si>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</si>
  <si>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</si>
  <si>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</si>
  <si>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</si>
  <si>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</si>
  <si>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</si>
  <si>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</si>
  <si>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</si>
  <si>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</si>
  <si>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</si>
  <si>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</si>
  <si>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</si>
  <si>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</si>
  <si>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</si>
  <si>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</si>
  <si>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</si>
  <si>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</si>
  <si>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</si>
  <si>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</si>
  <si>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</si>
  <si>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</si>
  <si>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</si>
  <si>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</si>
  <si>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</si>
  <si>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</si>
  <si>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</si>
  <si>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</si>
  <si>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</si>
  <si>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</si>
  <si>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</si>
  <si>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</si>
  <si>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</si>
  <si>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</si>
  <si>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</si>
  <si>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</si>
  <si>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</si>
  <si>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</si>
  <si>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</si>
  <si>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</si>
  <si>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</si>
  <si>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</si>
  <si>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</si>
  <si>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</si>
  <si>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</si>
  <si>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</si>
  <si>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</si>
  <si>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</si>
  <si>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</si>
  <si>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</si>
  <si>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</si>
  <si>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</si>
  <si>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</si>
  <si>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</si>
  <si>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</si>
  <si>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</si>
  <si>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</si>
  <si>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</si>
  <si>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</si>
  <si>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</si>
  <si>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</si>
  <si>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</si>
  <si>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</si>
  <si>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</si>
  <si>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</si>
  <si>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</si>
  <si>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</si>
  <si>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</si>
  <si>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</si>
  <si>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</si>
  <si>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</si>
  <si>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</si>
  <si>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</si>
  <si>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</si>
  <si>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</si>
  <si>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</si>
  <si>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</si>
  <si>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</si>
  <si>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</si>
  <si>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</si>
  <si>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</si>
  <si>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</si>
  <si>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</si>
  <si>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</si>
  <si>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</si>
  <si>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</si>
  <si>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</si>
  <si>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</si>
  <si>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</si>
  <si>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</si>
  <si>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</si>
  <si>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</si>
  <si>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</si>
  <si>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</si>
  <si>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</si>
  <si>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</si>
  <si>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</si>
  <si>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</si>
  <si>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</si>
  <si>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</si>
  <si>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</si>
  <si>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</si>
  <si>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</si>
  <si>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</si>
  <si>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</si>
  <si>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</si>
  <si>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</si>
  <si>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</si>
  <si>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</si>
  <si>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</si>
  <si>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</si>
  <si>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</si>
  <si>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</si>
  <si>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</si>
  <si>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</si>
  <si>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</si>
  <si>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</si>
  <si>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</si>
  <si>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</si>
  <si>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</si>
  <si>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</si>
  <si>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</si>
  <si>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</si>
  <si>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</si>
  <si>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</si>
  <si>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</si>
  <si>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</si>
  <si>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</si>
  <si>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</si>
  <si>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</si>
  <si>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</si>
  <si>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</si>
  <si>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</si>
  <si>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</si>
  <si>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</si>
  <si>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</si>
  <si>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</si>
  <si>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</si>
  <si>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</si>
  <si>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</si>
  <si>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</si>
  <si>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</si>
  <si>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</si>
  <si>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</si>
  <si>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</si>
  <si>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</si>
  <si>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</si>
  <si>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</si>
  <si>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</si>
  <si>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</si>
  <si>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</si>
  <si>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</si>
  <si>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</si>
  <si>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</si>
  <si>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</si>
  <si>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</si>
  <si>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</si>
  <si>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</si>
  <si>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</si>
  <si>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</si>
  <si>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</si>
  <si>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</si>
  <si>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</si>
  <si>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</si>
  <si>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</si>
  <si>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</si>
  <si>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</si>
  <si>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</si>
  <si>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</si>
  <si>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</si>
  <si>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</si>
  <si>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</si>
  <si>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</si>
  <si>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</si>
  <si>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</si>
  <si>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</si>
  <si>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</si>
  <si>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</si>
  <si>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</si>
  <si>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</si>
  <si>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</si>
  <si>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</si>
  <si>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</si>
  <si>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</si>
  <si>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</si>
  <si>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</si>
  <si>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</si>
  <si>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</si>
  <si>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</si>
  <si>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</si>
  <si>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</si>
  <si>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</si>
  <si>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</si>
  <si>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</si>
  <si>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</si>
  <si>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</si>
  <si>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</si>
  <si>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</si>
  <si>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</si>
  <si>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</si>
  <si>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</si>
  <si>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</si>
  <si>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</si>
  <si>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</si>
  <si>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</si>
  <si>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</si>
  <si>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</si>
  <si>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</si>
  <si>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</si>
  <si>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</si>
  <si>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</si>
  <si>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</si>
  <si>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</si>
  <si>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</si>
  <si>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</si>
  <si>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</si>
  <si>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</si>
  <si>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</si>
  <si>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</si>
  <si>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</si>
  <si>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</si>
  <si>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</si>
  <si>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</si>
  <si>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</si>
  <si>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</si>
  <si>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</si>
  <si>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</si>
  <si>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</si>
  <si>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</si>
  <si>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</si>
  <si>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</si>
  <si>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</si>
  <si>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</si>
  <si>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</si>
  <si>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</si>
  <si>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</si>
  <si>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</si>
  <si>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</si>
  <si>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</si>
  <si>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</si>
  <si>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</si>
  <si>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</si>
  <si>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</si>
  <si>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</si>
  <si>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</si>
  <si>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</si>
  <si>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</si>
  <si>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</si>
  <si>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</si>
  <si>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</si>
  <si>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</si>
  <si>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</si>
  <si>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</si>
  <si>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</si>
  <si>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</si>
  <si>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</si>
  <si>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</si>
  <si>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</si>
  <si>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</si>
  <si>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</si>
  <si>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</si>
  <si>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</si>
  <si>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</si>
  <si>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</si>
  <si>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</si>
  <si>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</si>
  <si>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</si>
  <si>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</si>
  <si>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</si>
  <si>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</si>
  <si>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</si>
  <si>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</si>
  <si>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</si>
  <si>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</si>
  <si>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</si>
  <si>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</si>
  <si>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</si>
  <si>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</si>
  <si>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</si>
  <si>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</si>
  <si>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</si>
  <si>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</si>
  <si>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</si>
  <si>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</si>
  <si>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</si>
  <si>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</si>
  <si>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</si>
  <si>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</si>
  <si>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</si>
  <si>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</si>
  <si>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</si>
  <si>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</si>
  <si>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</si>
  <si>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</si>
  <si>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</si>
  <si>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</si>
  <si>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</si>
  <si>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</si>
  <si>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</si>
  <si>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</si>
  <si>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</si>
  <si>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</si>
  <si>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</si>
  <si>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</si>
  <si>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</si>
  <si>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</si>
  <si>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</si>
  <si>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</si>
  <si>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</si>
  <si>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</si>
  <si>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</si>
  <si>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</si>
  <si>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</si>
  <si>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</si>
  <si>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</si>
  <si>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</si>
  <si>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</si>
  <si>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</si>
  <si>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</si>
  <si>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</si>
  <si>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</si>
  <si>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</si>
  <si>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</si>
  <si>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</si>
  <si>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</si>
  <si>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</si>
  <si>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</si>
  <si>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</si>
  <si>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</si>
  <si>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</si>
  <si>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</si>
  <si>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</si>
  <si>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</si>
  <si>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</si>
  <si>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</si>
  <si>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</si>
  <si>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</si>
  <si>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</si>
  <si>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</si>
  <si>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</si>
  <si>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</si>
  <si>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</si>
  <si>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</si>
  <si>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</si>
  <si>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</si>
  <si>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</si>
  <si>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</si>
  <si>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</si>
  <si>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</si>
  <si>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</si>
  <si>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</si>
  <si>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</si>
  <si>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</si>
  <si>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</si>
  <si>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</si>
  <si>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</si>
  <si>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</si>
  <si>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</si>
  <si>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</si>
  <si>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</si>
  <si>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</si>
  <si>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</si>
  <si>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</si>
  <si>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</si>
  <si>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</si>
  <si>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</si>
  <si>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</si>
  <si>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</si>
  <si>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</si>
  <si>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</si>
  <si>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</si>
  <si>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</si>
  <si>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</si>
  <si>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</si>
  <si>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</si>
  <si>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</si>
  <si>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</si>
  <si>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</si>
  <si>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</si>
  <si>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</si>
  <si>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</si>
  <si>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</si>
  <si>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</si>
  <si>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</si>
  <si>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</si>
  <si>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</si>
  <si>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</si>
  <si>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</si>
  <si>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</si>
  <si>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</si>
  <si>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</si>
  <si>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</si>
  <si>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</si>
  <si>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</si>
  <si>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</si>
  <si>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</si>
  <si>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</si>
  <si>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</si>
  <si>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</si>
  <si>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</si>
  <si>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</si>
  <si>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</si>
  <si>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</si>
  <si>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</si>
  <si>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</si>
  <si>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</si>
  <si>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</si>
  <si>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</si>
  <si>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</si>
  <si>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</si>
  <si>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</si>
  <si>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</si>
  <si>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</si>
  <si>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</si>
  <si>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</si>
  <si>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</si>
  <si>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</si>
  <si>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</si>
  <si>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</si>
  <si>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</si>
  <si>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</si>
  <si>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</si>
  <si>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</si>
  <si>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</si>
  <si>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</si>
  <si>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</si>
  <si>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</si>
  <si>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</si>
  <si>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</si>
  <si>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</si>
  <si>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</si>
  <si>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</si>
  <si>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</si>
  <si>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</si>
  <si>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</si>
  <si>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</si>
  <si>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</si>
  <si>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</si>
  <si>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</si>
  <si>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</si>
  <si>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</si>
  <si>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</si>
  <si>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</si>
  <si>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</si>
  <si>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</si>
  <si>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</si>
  <si>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</si>
  <si>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</si>
  <si>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</si>
  <si>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</si>
  <si>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</si>
  <si>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</si>
  <si>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</si>
  <si>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</si>
  <si>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</si>
  <si>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</si>
  <si>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</si>
  <si>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</si>
  <si>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</si>
  <si>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</si>
  <si>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</si>
  <si>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</si>
  <si>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</si>
  <si>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</si>
  <si>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</si>
  <si>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</si>
  <si>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</si>
  <si>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</si>
  <si>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</si>
  <si>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</si>
  <si>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</si>
  <si>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</si>
  <si>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</si>
  <si>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</si>
  <si>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</si>
  <si>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</si>
  <si>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</si>
  <si>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</si>
  <si>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</si>
  <si>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</si>
  <si>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</si>
  <si>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</si>
  <si>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</si>
  <si>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</si>
  <si>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</si>
  <si>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</si>
  <si>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</si>
  <si>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</si>
  <si>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</si>
  <si>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</si>
  <si>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</si>
  <si>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</si>
  <si>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</si>
  <si>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</si>
  <si>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</si>
  <si>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</si>
  <si>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</si>
  <si>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</si>
  <si>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</si>
  <si>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</si>
  <si>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</si>
  <si>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</si>
  <si>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</si>
  <si>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</si>
  <si>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</si>
  <si>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</si>
  <si>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</si>
  <si>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</si>
  <si>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</si>
  <si>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</si>
  <si>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</si>
  <si>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</si>
  <si>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</si>
  <si>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</si>
  <si>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</si>
  <si>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</si>
  <si>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</si>
  <si>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</si>
  <si>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</si>
  <si>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</si>
  <si>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</si>
  <si>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</si>
  <si>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</si>
  <si>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</si>
  <si>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</si>
  <si>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</si>
  <si>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</si>
  <si>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</si>
  <si>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</si>
  <si>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</si>
  <si>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</si>
  <si>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</si>
  <si>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</si>
  <si>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</si>
  <si>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</si>
  <si>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</si>
  <si>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</si>
  <si>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</si>
  <si>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</si>
  <si>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</si>
  <si>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</si>
  <si>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</si>
  <si>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</si>
  <si>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</si>
  <si>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</si>
  <si>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</si>
  <si>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</si>
  <si>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</si>
  <si>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</si>
  <si>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</si>
  <si>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</si>
  <si>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</si>
  <si>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</si>
  <si>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</si>
  <si>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</si>
  <si>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</si>
  <si>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</si>
  <si>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</si>
  <si>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</si>
  <si>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</si>
  <si>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</si>
  <si>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</si>
  <si>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</si>
  <si>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</si>
  <si>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</si>
  <si>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</si>
  <si>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</si>
  <si>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</si>
  <si>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</si>
  <si>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</si>
  <si>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</si>
  <si>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</si>
  <si>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</si>
  <si>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</si>
  <si>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</si>
  <si>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</si>
  <si>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</si>
  <si>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</si>
  <si>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</si>
  <si>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</si>
  <si>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</si>
  <si>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</si>
  <si>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</si>
  <si>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</si>
  <si>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</si>
  <si>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</si>
  <si>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</si>
  <si>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</si>
  <si>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</si>
  <si>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</si>
  <si>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</si>
  <si>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</si>
  <si>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</si>
  <si>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</si>
  <si>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</si>
  <si>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</si>
  <si>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</si>
  <si>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</si>
  <si>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</si>
  <si>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</si>
  <si>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</si>
  <si>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</si>
  <si>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</si>
  <si>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</si>
  <si>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</si>
  <si>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</si>
  <si>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</si>
  <si>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</si>
  <si>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</si>
  <si>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</si>
  <si>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</si>
  <si>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</si>
  <si>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</si>
  <si>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</si>
  <si>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</si>
  <si>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</si>
  <si>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</si>
  <si>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</si>
  <si>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</si>
  <si>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</si>
  <si>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</si>
  <si>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</si>
  <si>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</si>
  <si>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</si>
  <si>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</si>
  <si>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</si>
  <si>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</si>
  <si>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</si>
  <si>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</si>
  <si>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</si>
  <si>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</si>
  <si>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</si>
  <si>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</si>
  <si>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</si>
  <si>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</si>
  <si>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</si>
  <si>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</si>
  <si>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</si>
  <si>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</si>
  <si>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</si>
  <si>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</si>
  <si>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</si>
  <si>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</si>
  <si>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</si>
  <si>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</si>
  <si>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</si>
  <si>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</si>
  <si>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</si>
  <si>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</si>
  <si>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</si>
  <si>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</si>
  <si>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</si>
  <si>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</si>
  <si>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</si>
  <si>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</si>
  <si>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</si>
  <si>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</si>
  <si>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</si>
  <si>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</si>
  <si>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</si>
  <si>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</si>
  <si>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</si>
  <si>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</si>
  <si>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</si>
  <si>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</si>
  <si>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</si>
  <si>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</si>
  <si>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</si>
  <si>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</si>
  <si>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</si>
  <si>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</si>
  <si>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</si>
  <si>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</si>
  <si>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</si>
  <si>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</si>
  <si>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</si>
  <si>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</si>
  <si>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</si>
  <si>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</si>
  <si>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</si>
  <si>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</si>
  <si>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</si>
  <si>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</si>
  <si>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</si>
  <si>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</si>
  <si>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</si>
  <si>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</si>
  <si>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</si>
  <si>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</si>
  <si>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</si>
  <si>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</si>
  <si>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</si>
  <si>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</si>
  <si>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</si>
  <si>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</si>
  <si>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</si>
  <si>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</si>
  <si>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</si>
  <si>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</si>
  <si>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</si>
  <si>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</si>
  <si>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</si>
  <si>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</si>
  <si>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</si>
  <si>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</si>
  <si>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</si>
  <si>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</si>
  <si>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</si>
  <si>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</si>
  <si>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</si>
  <si>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</si>
  <si>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</si>
  <si>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</si>
  <si>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</si>
  <si>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</si>
  <si>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</si>
  <si>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</si>
  <si>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</si>
  <si>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</si>
  <si>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</si>
  <si>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</si>
  <si>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</si>
  <si>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</si>
  <si>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</si>
  <si>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</si>
  <si>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</si>
  <si>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</si>
  <si>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</si>
  <si>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</si>
  <si>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</si>
  <si>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</si>
  <si>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</si>
  <si>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</si>
  <si>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</si>
  <si>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</si>
  <si>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</si>
  <si>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</si>
  <si>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</si>
  <si>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</si>
  <si>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</si>
  <si>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</si>
  <si>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</si>
  <si>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</si>
  <si>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</si>
  <si>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</si>
  <si>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</si>
  <si>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</si>
  <si>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</si>
  <si>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</si>
  <si>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</si>
  <si>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</si>
  <si>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</si>
  <si>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</si>
  <si>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</si>
  <si>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</si>
  <si>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</si>
  <si>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</si>
  <si>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</si>
  <si>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</si>
  <si>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</si>
  <si>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</si>
  <si>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</si>
  <si>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</si>
  <si>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</si>
  <si>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</si>
  <si>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</si>
  <si>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</si>
  <si>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</si>
  <si>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</si>
  <si>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</si>
  <si>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</si>
  <si>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</si>
  <si>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</si>
  <si>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</si>
  <si>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</si>
  <si>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</si>
  <si>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</si>
  <si>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</si>
  <si>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</si>
  <si>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</si>
  <si>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</si>
  <si>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</si>
  <si>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</si>
  <si>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</si>
  <si>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</si>
  <si>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</si>
  <si>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</si>
  <si>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</si>
  <si>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</si>
  <si>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</si>
  <si>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</si>
  <si>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</si>
  <si>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</si>
  <si>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</si>
  <si>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</si>
  <si>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</si>
  <si>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</si>
  <si>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</si>
  <si>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</si>
  <si>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</si>
  <si>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</si>
  <si>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</si>
  <si>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</si>
  <si>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</si>
  <si>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</si>
  <si>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</si>
  <si>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</si>
  <si>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</si>
  <si>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</si>
  <si>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</si>
  <si>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</si>
  <si>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</si>
  <si>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</si>
  <si>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</si>
  <si>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</si>
  <si>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</si>
  <si>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</si>
  <si>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</si>
  <si>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</si>
  <si>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</si>
  <si>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</si>
  <si>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</si>
  <si>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</si>
  <si>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</si>
  <si>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</si>
  <si>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</si>
  <si>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</si>
  <si>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</si>
  <si>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</si>
  <si>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</si>
  <si>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</si>
  <si>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</si>
  <si>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</si>
  <si>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</si>
  <si>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</si>
  <si>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</si>
  <si>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</si>
  <si>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</si>
  <si>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</si>
  <si>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</si>
  <si>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</si>
  <si>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</si>
  <si>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</si>
  <si>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</si>
  <si>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</si>
  <si>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</si>
  <si>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</si>
  <si>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</si>
  <si>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</si>
  <si>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</si>
  <si>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</si>
  <si>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</si>
  <si>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</si>
  <si>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</si>
  <si>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</si>
  <si>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</si>
  <si>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</si>
  <si>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</si>
  <si>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</si>
  <si>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</si>
  <si>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</si>
  <si>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</si>
  <si>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</si>
  <si>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</si>
  <si>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</si>
  <si>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</si>
  <si>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</si>
  <si>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</si>
  <si>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</si>
  <si>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</si>
  <si>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</si>
  <si>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</si>
  <si>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</si>
  <si>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</si>
  <si>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</si>
  <si>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</si>
  <si>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</si>
  <si>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</si>
  <si>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</si>
  <si>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</si>
  <si>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</si>
  <si>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</si>
  <si>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</si>
  <si>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</si>
  <si>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</si>
  <si>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</si>
  <si>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</si>
  <si>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</si>
  <si>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</si>
  <si>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</si>
  <si>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</si>
  <si>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</si>
  <si>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</si>
  <si>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</si>
  <si>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</si>
  <si>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</si>
  <si>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</si>
  <si>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</si>
  <si>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</si>
  <si>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</si>
  <si>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</si>
  <si>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</si>
  <si>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</si>
  <si>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</si>
  <si>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</si>
  <si>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</si>
  <si>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</si>
  <si>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</si>
  <si>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</si>
  <si>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</si>
  <si>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</si>
  <si>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</si>
  <si>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</si>
  <si>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</si>
  <si>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</si>
  <si>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</si>
  <si>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</si>
  <si>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</si>
  <si>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</si>
  <si>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</si>
  <si>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</si>
  <si>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</si>
  <si>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</si>
  <si>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</si>
  <si>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</si>
  <si>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</si>
  <si>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</si>
  <si>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</si>
  <si>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</si>
  <si>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</si>
  <si>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</si>
  <si>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</si>
  <si>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</si>
  <si>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</si>
  <si>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</si>
  <si>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</si>
  <si>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</si>
  <si>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</si>
  <si>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</si>
  <si>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</si>
  <si>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</si>
  <si>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</si>
  <si>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</si>
  <si>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</si>
  <si>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</si>
  <si>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</si>
  <si>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</si>
  <si>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</si>
  <si>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</si>
  <si>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</si>
  <si>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</si>
  <si>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</si>
  <si>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</si>
  <si>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</si>
  <si>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</si>
  <si>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</si>
  <si>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</si>
  <si>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</si>
  <si>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</si>
  <si>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</si>
  <si>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</si>
  <si>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</si>
  <si>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</si>
  <si>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</si>
  <si>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</si>
  <si>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</si>
  <si>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</si>
  <si>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</si>
  <si>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</si>
  <si>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</si>
  <si>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</si>
  <si>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</si>
  <si>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</si>
  <si>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</si>
  <si>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</si>
  <si>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</si>
  <si>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</si>
  <si>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</si>
  <si>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</si>
  <si>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</si>
  <si>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</si>
  <si>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</si>
  <si>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</si>
  <si>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</si>
  <si>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</si>
  <si>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</si>
  <si>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</si>
  <si>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</si>
  <si>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</si>
  <si>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</si>
  <si>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</si>
  <si>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</si>
  <si>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</si>
  <si>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</si>
  <si>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</si>
  <si>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</si>
  <si>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</si>
  <si>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</si>
  <si>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</si>
  <si>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</si>
  <si>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</si>
  <si>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</si>
  <si>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</si>
  <si>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</si>
  <si>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</si>
  <si>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</si>
  <si>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</si>
  <si>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</si>
  <si>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</si>
  <si>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</si>
  <si>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</si>
  <si>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</si>
  <si>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</si>
  <si>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</si>
  <si>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</si>
  <si>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</si>
  <si>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</si>
  <si>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</si>
  <si>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</si>
  <si>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</si>
  <si>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</si>
  <si>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</si>
  <si>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</si>
  <si>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</si>
  <si>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</si>
  <si>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</si>
  <si>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</si>
  <si>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</si>
  <si>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</si>
  <si>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</si>
  <si>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</si>
  <si>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</si>
  <si>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</si>
  <si>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</si>
  <si>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</si>
  <si>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</si>
  <si>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</si>
  <si>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</si>
  <si>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</si>
  <si>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</si>
  <si>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</si>
  <si>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</si>
  <si>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</si>
  <si>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</si>
  <si>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</si>
  <si>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</si>
  <si>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</si>
  <si>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</si>
  <si>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</si>
  <si>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</si>
  <si>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</si>
  <si>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</si>
  <si>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</si>
  <si>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</si>
  <si>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</si>
  <si>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</si>
  <si>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</si>
  <si>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</si>
  <si>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</si>
  <si>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</si>
  <si>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</si>
  <si>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</si>
  <si>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</si>
  <si>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</si>
  <si>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</si>
  <si>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</si>
  <si>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</si>
  <si>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</si>
  <si>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</si>
  <si>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</si>
  <si>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</si>
  <si>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</si>
  <si>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</si>
  <si>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</si>
  <si>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</si>
  <si>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</si>
  <si>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</si>
  <si>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</si>
  <si>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</si>
  <si>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</si>
  <si>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</si>
  <si>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</si>
  <si>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</si>
  <si>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</si>
  <si>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</si>
  <si>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</si>
  <si>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</si>
  <si>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</si>
  <si>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</si>
  <si>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</si>
  <si>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</si>
  <si>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</si>
  <si>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</si>
  <si>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</si>
  <si>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</si>
  <si>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</si>
  <si>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</si>
  <si>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</si>
  <si>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</si>
  <si>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</si>
  <si>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</si>
  <si>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</si>
  <si>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</si>
  <si>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</si>
  <si>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</si>
  <si>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</si>
  <si>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</si>
  <si>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</si>
  <si>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</si>
  <si>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</si>
  <si>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</si>
  <si>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</si>
  <si>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</si>
  <si>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</si>
  <si>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</si>
  <si>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</si>
  <si>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</si>
  <si>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</si>
  <si>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</si>
  <si>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</si>
  <si>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</si>
  <si>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</si>
  <si>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</si>
  <si>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</si>
  <si>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</si>
  <si>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</si>
  <si>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</si>
  <si>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</si>
  <si>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</si>
  <si>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</si>
  <si>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</si>
  <si>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</si>
  <si>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</si>
  <si>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</si>
  <si>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</si>
  <si>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</si>
  <si>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</si>
  <si>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</si>
  <si>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</si>
  <si>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</si>
  <si>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</si>
  <si>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</si>
  <si>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</si>
  <si>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</si>
  <si>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</si>
  <si>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</si>
  <si>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</si>
  <si>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</si>
  <si>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</si>
  <si>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</si>
  <si>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</si>
  <si>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</si>
  <si>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</si>
  <si>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</si>
  <si>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</si>
  <si>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</si>
  <si>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</si>
  <si>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</si>
  <si>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</si>
  <si>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</si>
  <si>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</si>
  <si>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</si>
  <si>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</si>
  <si>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</si>
  <si>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</si>
  <si>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</si>
  <si>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</si>
  <si>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</si>
  <si>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</si>
  <si>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</si>
  <si>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</si>
  <si>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</si>
  <si>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</si>
  <si>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</si>
  <si>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</si>
  <si>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</si>
  <si>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</si>
  <si>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</si>
  <si>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</si>
  <si>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</si>
  <si>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</si>
  <si>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</si>
  <si>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</si>
  <si>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</si>
  <si>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</si>
  <si>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</si>
  <si>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</si>
  <si>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</si>
  <si>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</si>
  <si>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</si>
  <si>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</si>
  <si>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</si>
  <si>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</si>
  <si>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</si>
  <si>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</si>
  <si>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</si>
  <si>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</si>
  <si>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</si>
  <si>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</si>
  <si>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</si>
  <si>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</si>
  <si>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</si>
  <si>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</si>
  <si>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</si>
  <si>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</si>
  <si>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</si>
  <si>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</si>
  <si>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</si>
  <si>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</si>
  <si>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</si>
  <si>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</si>
  <si>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</si>
  <si>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</si>
  <si>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</si>
  <si>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</si>
  <si>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</si>
  <si>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</si>
  <si>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</si>
  <si>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</si>
  <si>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</si>
  <si>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</si>
  <si>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</si>
  <si>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</si>
  <si>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</si>
  <si>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</si>
  <si>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</si>
  <si>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</si>
  <si>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</si>
  <si>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</si>
  <si>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</si>
  <si>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</si>
  <si>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</si>
  <si>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</si>
  <si>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</si>
  <si>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</si>
  <si>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</si>
  <si>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</si>
  <si>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</si>
  <si>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</si>
  <si>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</si>
  <si>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</si>
  <si>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</si>
  <si>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</si>
  <si>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</si>
  <si>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</si>
  <si>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</si>
  <si>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</si>
  <si>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</si>
  <si>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</si>
  <si>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</si>
  <si>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</si>
  <si>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</si>
  <si>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</si>
  <si>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</si>
  <si>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</si>
  <si>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</si>
  <si>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</si>
  <si>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</si>
  <si>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</si>
  <si>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</si>
  <si>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</si>
  <si>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</si>
  <si>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</si>
  <si>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</si>
  <si>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</si>
  <si>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</si>
  <si>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</si>
  <si>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</si>
  <si>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</si>
  <si>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</si>
  <si>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</si>
  <si>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</si>
  <si>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</si>
  <si>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</si>
  <si>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</si>
  <si>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</si>
  <si>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</si>
  <si>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</si>
  <si>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</si>
  <si>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</si>
  <si>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</si>
  <si>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</si>
  <si>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</si>
  <si>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</si>
  <si>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</si>
  <si>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</si>
  <si>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</si>
  <si>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</si>
  <si>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</si>
  <si>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</si>
  <si>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</si>
  <si>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</si>
  <si>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</si>
  <si>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</si>
  <si>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</si>
  <si>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</si>
  <si>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</si>
  <si>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</si>
  <si>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</si>
  <si>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</si>
  <si>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</si>
  <si>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</si>
  <si>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</si>
  <si>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</si>
  <si>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</si>
  <si>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</si>
  <si>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</si>
  <si>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</si>
  <si>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</si>
  <si>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</si>
  <si>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</si>
  <si>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</si>
  <si>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</si>
  <si>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</si>
  <si>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</si>
  <si>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</si>
  <si>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</si>
  <si>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</si>
  <si>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</si>
  <si>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</si>
  <si>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</si>
  <si>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</si>
  <si>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</si>
  <si>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</si>
  <si>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</si>
  <si>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</si>
  <si>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</si>
  <si>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</si>
  <si>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</si>
  <si>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</si>
  <si>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</si>
  <si>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</si>
  <si>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</si>
  <si>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</si>
  <si>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</si>
  <si>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</si>
  <si>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</si>
  <si>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</si>
  <si>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</si>
  <si>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</si>
  <si>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</si>
  <si>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</si>
  <si>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</si>
  <si>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</si>
  <si>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</si>
  <si>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</si>
  <si>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</si>
  <si>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</si>
  <si>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</si>
  <si>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</si>
  <si>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</si>
  <si>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</si>
  <si>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</si>
  <si>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</si>
  <si>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</si>
  <si>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</si>
  <si>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</si>
  <si>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</si>
  <si>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</si>
  <si>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</si>
  <si>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</si>
  <si>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</si>
  <si>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</si>
  <si>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</si>
  <si>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</si>
  <si>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</si>
  <si>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</si>
  <si>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</si>
  <si>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</si>
  <si>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</si>
  <si>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</si>
  <si>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</si>
  <si>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</si>
  <si>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</si>
  <si>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</si>
  <si>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</si>
  <si>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</si>
  <si>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</si>
  <si>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</si>
  <si>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</si>
  <si>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</si>
  <si>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</si>
  <si>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</si>
  <si>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</si>
  <si>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</si>
  <si>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</si>
  <si>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</si>
  <si>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</si>
  <si>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</si>
  <si>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</si>
  <si>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</si>
  <si>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</si>
  <si>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</si>
  <si>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</si>
  <si>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</si>
  <si>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</si>
  <si>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</si>
  <si>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</si>
  <si>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</si>
  <si>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</si>
  <si>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</si>
  <si>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</si>
  <si>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</si>
  <si>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</si>
  <si>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</si>
  <si>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</si>
  <si>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</si>
  <si>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</si>
  <si>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</si>
  <si>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</si>
  <si>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</si>
  <si>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</si>
  <si>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</si>
  <si>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</si>
  <si>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</si>
  <si>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</si>
  <si>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</si>
  <si>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</si>
  <si>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</si>
  <si>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</si>
  <si>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</si>
  <si>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</si>
  <si>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</si>
  <si>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</si>
  <si>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</si>
  <si>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</si>
  <si>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</si>
  <si>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</si>
  <si>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</si>
  <si>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</si>
  <si>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</si>
  <si>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</si>
  <si>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</si>
  <si>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</si>
  <si>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</si>
  <si>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</si>
  <si>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</si>
  <si>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</si>
  <si>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</si>
  <si>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</si>
  <si>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</si>
  <si>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</si>
  <si>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</si>
  <si>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</si>
  <si>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</si>
  <si>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</si>
  <si>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</si>
  <si>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</si>
  <si>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</si>
  <si>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</si>
  <si>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</si>
  <si>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</si>
  <si>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</si>
  <si>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</si>
  <si>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</si>
  <si>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</si>
  <si>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</si>
  <si>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</si>
  <si>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</si>
  <si>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</si>
  <si>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</si>
  <si>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</si>
  <si>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</si>
  <si>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</si>
  <si>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</si>
  <si>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</si>
  <si>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</si>
  <si>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</si>
  <si>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</si>
  <si>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</si>
  <si>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</si>
  <si>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</si>
  <si>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</si>
  <si>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</si>
  <si>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</si>
  <si>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</si>
  <si>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</si>
  <si>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</si>
  <si>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</si>
  <si>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</si>
  <si>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</si>
  <si>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</si>
  <si>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</si>
  <si>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</si>
  <si>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</si>
  <si>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</si>
  <si>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</si>
  <si>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</si>
  <si>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</si>
  <si>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</si>
  <si>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</si>
  <si>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</si>
  <si>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</si>
  <si>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</si>
  <si>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</si>
  <si>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</si>
  <si>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</si>
  <si>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</si>
  <si>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</si>
  <si>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</si>
  <si>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</si>
  <si>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</si>
  <si>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</si>
  <si>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</si>
  <si>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</si>
  <si>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</si>
  <si>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</si>
  <si>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</si>
  <si>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</si>
  <si>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</si>
  <si>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</si>
  <si>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</si>
  <si>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</si>
  <si>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</si>
  <si>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</si>
  <si>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</si>
  <si>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</si>
  <si>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</si>
  <si>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</si>
  <si>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</si>
  <si>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</si>
  <si>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</si>
  <si>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</si>
  <si>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</si>
  <si>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</si>
  <si>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</si>
  <si>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</si>
  <si>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</si>
  <si>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</si>
  <si>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</si>
  <si>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</si>
  <si>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</si>
  <si>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</si>
  <si>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</si>
  <si>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</si>
  <si>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</si>
  <si>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</si>
  <si>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</si>
  <si>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</si>
  <si>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</si>
  <si>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</si>
  <si>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</si>
  <si>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</si>
  <si>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</si>
  <si>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</si>
  <si>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</si>
  <si>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</si>
  <si>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</si>
  <si>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</si>
  <si>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</si>
  <si>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</si>
  <si>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</si>
  <si>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</si>
  <si>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</si>
  <si>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</si>
  <si>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</si>
  <si>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</si>
  <si>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</si>
  <si>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</si>
  <si>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</si>
  <si>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</si>
  <si>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</si>
  <si>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</si>
  <si>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</si>
  <si>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</si>
  <si>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</si>
  <si>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</si>
  <si>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</si>
  <si>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</si>
  <si>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</si>
  <si>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</si>
  <si>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</si>
  <si>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</si>
  <si>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</si>
  <si>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</si>
  <si>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</si>
  <si>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</si>
  <si>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</si>
  <si>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</si>
  <si>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</si>
  <si>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</si>
  <si>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</si>
  <si>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</si>
  <si>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</si>
  <si>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</si>
  <si>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</si>
  <si>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</si>
  <si>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</si>
  <si>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</si>
  <si>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</si>
  <si>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</si>
  <si>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</si>
  <si>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</si>
  <si>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</si>
  <si>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</si>
  <si>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</si>
  <si>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</si>
  <si>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</si>
  <si>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</si>
  <si>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</si>
  <si>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</si>
  <si>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</si>
  <si>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</si>
  <si>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</si>
  <si>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</si>
  <si>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</si>
  <si>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</si>
  <si>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</si>
  <si>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</si>
  <si>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</si>
  <si>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</si>
  <si>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</si>
  <si>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</si>
  <si>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</si>
  <si>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</si>
  <si>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</si>
  <si>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</si>
  <si>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</si>
  <si>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</si>
  <si>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</si>
  <si>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</si>
  <si>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</si>
  <si>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</si>
  <si>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</si>
  <si>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</si>
  <si>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</si>
  <si>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</si>
  <si>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</si>
  <si>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</si>
  <si>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</si>
  <si>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</si>
  <si>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</si>
  <si>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</si>
  <si>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</si>
  <si>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</si>
  <si>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</si>
  <si>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</si>
  <si>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</si>
  <si>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</si>
  <si>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</si>
  <si>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</si>
  <si>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</si>
  <si>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</si>
  <si>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</si>
  <si>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</si>
  <si>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</si>
  <si>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</si>
  <si>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</si>
  <si>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</si>
  <si>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</si>
  <si>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</si>
  <si>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</si>
  <si>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</si>
  <si>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</si>
  <si>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</si>
  <si>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</si>
  <si>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</si>
  <si>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</si>
  <si>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</si>
  <si>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</si>
  <si>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</si>
  <si>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</si>
  <si>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</si>
  <si>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</si>
  <si>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</si>
  <si>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</si>
  <si>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</si>
  <si>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</si>
  <si>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</si>
  <si>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</si>
  <si>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</si>
  <si>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</si>
  <si>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</si>
  <si>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</si>
  <si>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</si>
  <si>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</si>
  <si>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</si>
  <si>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</si>
  <si>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</si>
  <si>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</si>
  <si>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</si>
  <si>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</si>
  <si>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</si>
  <si>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</si>
  <si>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</si>
  <si>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</si>
  <si>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</si>
  <si>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</si>
  <si>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</si>
  <si>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</si>
  <si>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</si>
  <si>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</si>
  <si>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</si>
  <si>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</si>
  <si>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</si>
  <si>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</si>
  <si>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</si>
  <si>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</si>
  <si>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</si>
  <si>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</si>
  <si>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</si>
  <si>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</si>
  <si>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</si>
  <si>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</si>
  <si>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</si>
  <si>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</si>
  <si>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</si>
  <si>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</si>
  <si>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</si>
  <si>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</si>
  <si>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</si>
  <si>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</si>
  <si>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</si>
  <si>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</si>
  <si>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</si>
  <si>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</si>
  <si>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</si>
  <si>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</si>
  <si>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</si>
  <si>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</si>
  <si>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</si>
  <si>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</si>
  <si>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</si>
  <si>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</si>
  <si>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</si>
  <si>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</si>
  <si>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</si>
  <si>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</si>
  <si>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</si>
  <si>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</si>
  <si>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</si>
  <si>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</si>
  <si>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</si>
  <si>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</si>
  <si>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</si>
  <si>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</si>
  <si>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</si>
  <si>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</si>
  <si>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</si>
  <si>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</si>
  <si>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</si>
  <si>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</si>
  <si>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</si>
  <si>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</si>
  <si>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</si>
  <si>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</si>
  <si>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</si>
  <si>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</si>
  <si>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</si>
  <si>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</si>
  <si>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</si>
  <si>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</si>
  <si>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</si>
  <si>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</si>
  <si>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</si>
  <si>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</si>
  <si>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</si>
  <si>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</si>
  <si>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</si>
  <si>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</si>
  <si>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</si>
  <si>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</si>
  <si>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</si>
  <si>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</si>
  <si>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</si>
  <si>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</si>
  <si>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</si>
  <si>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</si>
  <si>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</si>
  <si>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</si>
  <si>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</si>
  <si>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</si>
  <si>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</si>
  <si>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</si>
  <si>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</si>
  <si>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</si>
  <si>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</si>
  <si>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</si>
  <si>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</si>
  <si>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</si>
  <si>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</si>
  <si>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</si>
  <si>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</si>
  <si>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</si>
  <si>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</si>
  <si>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</si>
  <si>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</si>
  <si>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</si>
  <si>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</si>
  <si>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</si>
  <si>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</si>
  <si>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</si>
  <si>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</si>
  <si>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</si>
  <si>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</si>
  <si>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</si>
  <si>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</si>
  <si>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</si>
  <si>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</si>
  <si>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</si>
  <si>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</si>
  <si>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</si>
  <si>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</si>
  <si>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</si>
  <si>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</si>
  <si>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</si>
  <si>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</si>
  <si>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</si>
  <si>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</si>
  <si>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</si>
  <si>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</si>
  <si>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</si>
  <si>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</si>
  <si>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</si>
  <si>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</si>
  <si>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</si>
  <si>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</si>
  <si>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</si>
  <si>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</si>
  <si>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</si>
  <si>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</si>
  <si>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</si>
  <si>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</si>
  <si>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</si>
  <si>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</si>
  <si>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</si>
  <si>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</si>
  <si>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</si>
  <si>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</si>
  <si>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</si>
  <si>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</si>
  <si>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</si>
  <si>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</si>
  <si>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</si>
  <si>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</si>
  <si>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</si>
  <si>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</si>
  <si>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</si>
  <si>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</si>
  <si>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</si>
  <si>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</si>
  <si>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</si>
  <si>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</si>
  <si>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</si>
  <si>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</si>
  <si>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</si>
  <si>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</si>
  <si>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</si>
  <si>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</si>
  <si>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</si>
  <si>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</si>
  <si>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</si>
  <si>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</si>
  <si>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</si>
  <si>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</si>
  <si>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</si>
  <si>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</si>
  <si>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</si>
  <si>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</si>
  <si>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</si>
  <si>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</si>
  <si>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</si>
  <si>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</si>
  <si>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</si>
  <si>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</si>
  <si>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</si>
  <si>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</si>
  <si>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</si>
  <si>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</si>
  <si>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</si>
  <si>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</si>
  <si>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</si>
  <si>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</si>
  <si>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</si>
  <si>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</si>
  <si>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</si>
  <si>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</si>
  <si>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</si>
  <si>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</si>
  <si>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</si>
  <si>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</si>
  <si>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</si>
  <si>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</si>
  <si>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</si>
  <si>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</si>
  <si>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</si>
  <si>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</si>
  <si>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</si>
  <si>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</si>
  <si>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</si>
  <si>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</si>
  <si>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</si>
  <si>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</si>
  <si>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</si>
  <si>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</si>
  <si>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</si>
  <si>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</si>
  <si>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</si>
  <si>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</si>
  <si>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</si>
  <si>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</si>
  <si>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</si>
  <si>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</si>
  <si>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</si>
  <si>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</si>
  <si>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</si>
  <si>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</si>
  <si>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</si>
  <si>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</si>
  <si>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</si>
  <si>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</si>
  <si>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</si>
  <si>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</si>
  <si>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</si>
  <si>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</si>
  <si>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</si>
  <si>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</si>
  <si>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</si>
  <si>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</si>
  <si>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</si>
  <si>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</si>
  <si>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</si>
  <si>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</si>
  <si>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</si>
  <si>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</si>
  <si>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</si>
  <si>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</si>
  <si>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</si>
  <si>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</si>
  <si>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</si>
  <si>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</si>
  <si>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</si>
  <si>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</si>
  <si>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</si>
  <si>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</si>
  <si>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</si>
  <si>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</si>
  <si>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</si>
  <si>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</si>
  <si>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</si>
  <si>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</si>
  <si>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</si>
  <si>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</si>
  <si>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</si>
  <si>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</si>
  <si>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</si>
  <si>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</si>
  <si>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</si>
  <si>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</si>
  <si>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</si>
  <si>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</si>
  <si>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</si>
  <si>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</si>
  <si>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</si>
  <si>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</si>
  <si>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</si>
  <si>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</si>
  <si>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</si>
  <si>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</si>
  <si>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</si>
  <si>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</si>
  <si>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</si>
  <si>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</si>
  <si>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</si>
  <si>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</si>
  <si>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</si>
  <si>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</si>
  <si>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</si>
  <si>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</si>
  <si>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</si>
  <si>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</si>
  <si>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</si>
  <si>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</si>
  <si>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</si>
  <si>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</si>
  <si>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</si>
  <si>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</si>
  <si>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</si>
  <si>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</si>
  <si>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</si>
  <si>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</si>
  <si>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</si>
  <si>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</si>
  <si>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</si>
  <si>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</si>
  <si>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</si>
  <si>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</si>
  <si>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</si>
  <si>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</si>
  <si>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</si>
  <si>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</si>
  <si>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</si>
  <si>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</si>
  <si>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</si>
  <si>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</si>
  <si>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</si>
  <si>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</si>
  <si>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</si>
  <si>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</si>
  <si>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</si>
  <si>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</si>
  <si>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</si>
  <si>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</si>
  <si>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</si>
  <si>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</si>
  <si>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</si>
  <si>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</si>
  <si>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</si>
  <si>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</si>
  <si>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</si>
  <si>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</si>
  <si>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</si>
  <si>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</si>
  <si>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</si>
  <si>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</si>
  <si>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</si>
  <si>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</si>
  <si>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</si>
  <si>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</si>
  <si>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</si>
  <si>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</si>
  <si>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</si>
  <si>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</si>
  <si>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</si>
  <si>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</si>
  <si>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</si>
  <si>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</si>
  <si>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</si>
  <si>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</si>
  <si>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</si>
  <si>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</si>
  <si>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</si>
  <si>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</si>
  <si>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</si>
  <si>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</si>
  <si>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</si>
  <si>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</si>
  <si>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</si>
  <si>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</si>
  <si>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</si>
  <si>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</si>
  <si>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</si>
  <si>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</si>
  <si>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</si>
  <si>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</si>
  <si>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</si>
  <si>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</si>
  <si>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</si>
  <si>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</si>
  <si>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</si>
  <si>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</si>
  <si>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</si>
  <si>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</si>
  <si>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</si>
  <si>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</si>
  <si>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</si>
  <si>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</si>
  <si>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</si>
  <si>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</si>
  <si>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</si>
  <si>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</si>
  <si>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</si>
  <si>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</si>
  <si>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</si>
  <si>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</si>
  <si>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</si>
  <si>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</si>
  <si>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</si>
  <si>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</si>
  <si>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</si>
  <si>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</si>
  <si>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</si>
  <si>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</si>
  <si>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</si>
  <si>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</si>
  <si>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</si>
  <si>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</si>
  <si>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</si>
  <si>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</si>
  <si>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</si>
  <si>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</si>
  <si>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</si>
  <si>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</si>
  <si>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</si>
  <si>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</si>
  <si>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</si>
  <si>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</si>
  <si>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</si>
  <si>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</si>
  <si>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</si>
  <si>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</si>
  <si>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</si>
  <si>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</si>
  <si>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</si>
  <si>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</si>
  <si>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</si>
  <si>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</si>
  <si>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</si>
  <si>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</si>
  <si>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</si>
  <si>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</si>
  <si>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</si>
  <si>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</si>
  <si>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</si>
  <si>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</si>
  <si>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</si>
  <si>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</si>
  <si>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</si>
  <si>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</si>
  <si>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</si>
  <si>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</si>
  <si>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</si>
  <si>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</si>
  <si>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</si>
  <si>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</si>
  <si>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</si>
  <si>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</si>
  <si>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</si>
  <si>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</si>
  <si>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</si>
  <si>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</si>
  <si>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</si>
  <si>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</si>
  <si>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</si>
  <si>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</si>
  <si>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</si>
  <si>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</si>
  <si>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</si>
  <si>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</si>
  <si>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</si>
  <si>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</si>
  <si>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</si>
  <si>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</si>
  <si>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</si>
  <si>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</si>
  <si>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</si>
  <si>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</si>
  <si>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</si>
  <si>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</si>
  <si>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</si>
  <si>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</si>
  <si>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</si>
  <si>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</si>
  <si>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</si>
  <si>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</si>
  <si>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</si>
  <si>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</si>
  <si>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</si>
  <si>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</si>
  <si>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</si>
  <si>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</si>
  <si>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</si>
  <si>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</si>
  <si>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</si>
  <si>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</si>
  <si>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</si>
  <si>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</si>
  <si>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</si>
  <si>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</si>
  <si>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</si>
  <si>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</si>
  <si>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</si>
  <si>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</si>
  <si>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</si>
  <si>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</si>
  <si>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</si>
  <si>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</si>
  <si>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</si>
  <si>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</si>
  <si>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</si>
  <si>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</si>
  <si>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</si>
  <si>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</si>
  <si>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</si>
  <si>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</si>
  <si>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</si>
  <si>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</si>
  <si>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</si>
  <si>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</si>
  <si>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</si>
  <si>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</si>
  <si>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</si>
  <si>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</si>
  <si>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</si>
  <si>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</si>
  <si>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</si>
  <si>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</si>
  <si>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</si>
  <si>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</si>
  <si>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</si>
  <si>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</si>
  <si>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</si>
  <si>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</si>
  <si>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</si>
  <si>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</si>
  <si>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</si>
  <si>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</si>
  <si>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</si>
  <si>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</si>
  <si>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</si>
  <si>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</si>
  <si>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</si>
  <si>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</si>
  <si>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</si>
  <si>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</si>
  <si>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</si>
  <si>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</si>
  <si>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</si>
  <si>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</si>
  <si>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</si>
  <si>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</si>
  <si>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</si>
  <si>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</si>
  <si>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</si>
  <si>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</si>
  <si>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</si>
  <si>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</si>
  <si>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</si>
  <si>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</si>
  <si>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</si>
  <si>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</si>
  <si>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</si>
  <si>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</si>
  <si>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</si>
  <si>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</si>
  <si>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</si>
  <si>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</si>
  <si>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</si>
  <si>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</si>
  <si>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</si>
  <si>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</si>
  <si>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</si>
  <si>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</si>
  <si>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</si>
  <si>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</si>
  <si>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</si>
  <si>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</si>
  <si>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</si>
  <si>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</si>
  <si>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</si>
  <si>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</si>
  <si>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</si>
  <si>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</si>
  <si>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</si>
  <si>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</si>
  <si>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</si>
  <si>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</si>
  <si>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</si>
  <si>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</si>
  <si>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</si>
  <si>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</si>
  <si>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</si>
  <si>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</si>
  <si>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</si>
  <si>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</si>
  <si>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</si>
  <si>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</si>
  <si>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</si>
  <si>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</si>
  <si>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</si>
  <si>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</si>
  <si>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</si>
  <si>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</si>
  <si>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</si>
  <si>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</si>
  <si>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</si>
  <si>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</si>
  <si>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</si>
  <si>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</si>
  <si>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</si>
  <si>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</si>
  <si>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</si>
  <si>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</si>
  <si>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</si>
  <si>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</si>
  <si>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</si>
  <si>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</si>
  <si>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</si>
  <si>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</si>
  <si>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</si>
  <si>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</si>
  <si>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</si>
  <si>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</si>
  <si>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</si>
  <si>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</si>
  <si>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</si>
  <si>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</si>
  <si>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</si>
  <si>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</si>
  <si>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</si>
  <si>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</si>
  <si>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</si>
  <si>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</si>
  <si>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</si>
  <si>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</si>
  <si>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</si>
  <si>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</si>
  <si>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</si>
  <si>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</si>
  <si>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</si>
  <si>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</si>
  <si>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</si>
  <si>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</si>
  <si>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</si>
  <si>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</si>
  <si>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</si>
  <si>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</si>
  <si>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</si>
  <si>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</si>
  <si>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</si>
  <si>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</si>
  <si>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</si>
  <si>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</si>
  <si>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</si>
  <si>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</si>
  <si>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</si>
  <si>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</si>
  <si>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</si>
  <si>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</si>
  <si>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</si>
  <si>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</si>
  <si>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</si>
  <si>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</si>
  <si>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</si>
  <si>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</si>
  <si>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</si>
  <si>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</si>
  <si>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</si>
  <si>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</si>
  <si>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</si>
  <si>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</si>
  <si>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</si>
  <si>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</si>
  <si>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</si>
  <si>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</si>
  <si>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</si>
  <si>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</si>
  <si>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</si>
  <si>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</si>
  <si>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</si>
  <si>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</si>
  <si>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</si>
  <si>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</si>
  <si>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</si>
  <si>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</si>
  <si>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</si>
  <si>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</si>
  <si>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</si>
  <si>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</si>
  <si>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</si>
  <si>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</si>
  <si>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</si>
  <si>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</si>
  <si>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</si>
  <si>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</si>
  <si>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</si>
  <si>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</si>
  <si>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</si>
  <si>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</si>
  <si>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</si>
  <si>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</si>
  <si>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</si>
  <si>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</si>
  <si>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</si>
  <si>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</si>
  <si>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</si>
  <si>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</si>
  <si>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</si>
  <si>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</si>
  <si>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</si>
  <si>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</si>
  <si>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</si>
  <si>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</si>
  <si>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</si>
  <si>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</si>
  <si>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</si>
  <si>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</si>
  <si>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</si>
  <si>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</si>
  <si>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</si>
  <si>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</si>
  <si>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</si>
  <si>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</si>
  <si>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</si>
  <si>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</si>
  <si>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</si>
  <si>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</si>
  <si>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</si>
  <si>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</si>
  <si>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</si>
  <si>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</si>
  <si>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</si>
  <si>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</si>
  <si>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</si>
  <si>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</si>
  <si>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</si>
  <si>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</si>
  <si>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</si>
  <si>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</si>
  <si>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</si>
  <si>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</si>
  <si>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</si>
  <si>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</si>
  <si>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</si>
  <si>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</si>
  <si>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</si>
  <si>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</si>
  <si>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</si>
  <si>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</si>
  <si>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</si>
  <si>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</si>
  <si>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</si>
  <si>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</si>
  <si>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</si>
  <si>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</si>
  <si>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</si>
  <si>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</si>
  <si>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</si>
  <si>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</si>
  <si>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</si>
  <si>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</si>
  <si>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</si>
  <si>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</si>
  <si>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</si>
  <si>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</si>
  <si>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</si>
  <si>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</si>
  <si>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</si>
  <si>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</si>
  <si>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</si>
  <si>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</si>
  <si>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</si>
  <si>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</si>
  <si>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</si>
  <si>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</si>
  <si>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</si>
  <si>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</si>
  <si>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</si>
  <si>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</si>
  <si>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</si>
  <si>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</si>
  <si>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</si>
  <si>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</si>
  <si>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</si>
  <si>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</si>
  <si>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</si>
  <si>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</si>
  <si>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</si>
  <si>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</si>
  <si>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</si>
  <si>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</si>
  <si>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</si>
  <si>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</si>
  <si>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</si>
  <si>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</si>
  <si>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</si>
  <si>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</si>
  <si>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</si>
  <si>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</si>
  <si>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</si>
  <si>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</si>
  <si>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</si>
  <si>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</si>
  <si>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</si>
  <si>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</si>
  <si>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</si>
  <si>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</si>
  <si>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</si>
  <si>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</si>
  <si>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</si>
  <si>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</si>
  <si>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</si>
  <si>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</si>
  <si>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</si>
  <si>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</si>
  <si>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</si>
  <si>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</si>
  <si>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</si>
  <si>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</si>
  <si>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</si>
  <si>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</si>
  <si>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</si>
  <si>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</si>
  <si>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</si>
  <si>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</si>
  <si>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</si>
  <si>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</si>
  <si>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</si>
  <si>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</si>
  <si>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</si>
  <si>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</si>
  <si>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</si>
  <si>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</si>
  <si>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</si>
  <si>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</si>
  <si>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</si>
  <si>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</si>
  <si>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</si>
  <si>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</si>
  <si>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</si>
  <si>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</si>
  <si>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</si>
  <si>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</si>
  <si>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</si>
  <si>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</si>
  <si>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</si>
  <si>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</si>
  <si>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</si>
  <si>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</si>
  <si>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</si>
  <si>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</si>
  <si>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</si>
  <si>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</si>
  <si>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</si>
  <si>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</si>
  <si>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</si>
  <si>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</si>
  <si>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</si>
  <si>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</si>
  <si>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</si>
  <si>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</si>
  <si>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</si>
  <si>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</si>
  <si>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</si>
  <si>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</si>
  <si>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</si>
  <si>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</si>
  <si>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</si>
  <si>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</si>
  <si>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</si>
  <si>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</si>
  <si>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</si>
  <si>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</si>
  <si>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</si>
  <si>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</si>
  <si>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</si>
  <si>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</si>
  <si>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</si>
  <si>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</si>
  <si>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</si>
  <si>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</si>
  <si>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</si>
  <si>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</si>
  <si>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</si>
  <si>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</si>
  <si>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</si>
  <si>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</si>
  <si>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</si>
  <si>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</si>
  <si>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</si>
  <si>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</si>
  <si>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</si>
  <si>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</si>
  <si>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</si>
  <si>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</si>
  <si>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</si>
  <si>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</si>
  <si>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</si>
  <si>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</si>
  <si>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</si>
  <si>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</si>
  <si>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</si>
  <si>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</si>
  <si>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</si>
  <si>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</si>
  <si>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</si>
  <si>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</si>
  <si>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</si>
  <si>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</si>
  <si>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</si>
  <si>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</si>
  <si>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</si>
  <si>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</si>
  <si>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</si>
  <si>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</si>
  <si>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</si>
  <si>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</si>
  <si>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</si>
  <si>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</si>
  <si>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</si>
  <si>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</si>
  <si>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</si>
  <si>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</si>
  <si>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</si>
  <si>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</si>
  <si>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</si>
  <si>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</si>
  <si>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</si>
  <si>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</si>
  <si>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</si>
  <si>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</si>
  <si>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</si>
  <si>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</si>
  <si>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</si>
  <si>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</si>
  <si>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</si>
  <si>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</si>
  <si>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</si>
  <si>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</si>
  <si>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</si>
  <si>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</si>
  <si>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</si>
  <si>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</si>
  <si>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</si>
  <si>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</si>
  <si>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</si>
  <si>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</si>
  <si>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</si>
  <si>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</si>
  <si>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</si>
  <si>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</si>
  <si>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</si>
  <si>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</si>
  <si>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</si>
  <si>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</si>
  <si>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</si>
  <si>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</si>
  <si>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</si>
  <si>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</si>
  <si>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</si>
  <si>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</si>
  <si>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</si>
  <si>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</si>
  <si>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</si>
  <si>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</si>
  <si>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</si>
  <si>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</si>
  <si>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</si>
  <si>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</si>
  <si>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</si>
  <si>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</si>
  <si>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</si>
  <si>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</si>
  <si>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</si>
  <si>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</si>
  <si>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</si>
  <si>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</si>
  <si>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</si>
  <si>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</si>
  <si>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</si>
  <si>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</si>
  <si>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</si>
  <si>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</si>
  <si>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</si>
  <si>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</si>
  <si>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</si>
  <si>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</si>
  <si>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</si>
  <si>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</si>
  <si>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</si>
  <si>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</si>
  <si>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</si>
  <si>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</si>
  <si>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</si>
  <si>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</si>
  <si>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</si>
  <si>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</si>
  <si>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</si>
  <si>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</si>
  <si>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</si>
  <si>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</si>
  <si>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</si>
  <si>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</si>
  <si>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</si>
  <si>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</si>
  <si>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</si>
  <si>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</si>
  <si>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</si>
  <si>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</si>
  <si>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</si>
  <si>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</si>
  <si>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</si>
  <si>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</si>
  <si>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</si>
  <si>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</si>
  <si>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</si>
  <si>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</si>
  <si>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</si>
  <si>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</si>
  <si>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</si>
  <si>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</si>
  <si>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</si>
  <si>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</si>
  <si>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</si>
  <si>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</si>
  <si>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</si>
  <si>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</si>
  <si>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</si>
  <si>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</si>
  <si>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</si>
  <si>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</si>
  <si>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</si>
  <si>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</si>
  <si>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</si>
  <si>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</si>
  <si>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</si>
  <si>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</si>
  <si>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</si>
  <si>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</si>
  <si>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</si>
  <si>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</si>
  <si>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</si>
  <si>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</si>
  <si>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</si>
  <si>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</si>
  <si>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</si>
  <si>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</si>
  <si>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</si>
  <si>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</si>
  <si>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</si>
  <si>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</si>
  <si>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</si>
  <si>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</si>
  <si>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</si>
  <si>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</si>
  <si>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</si>
  <si>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</si>
  <si>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</si>
  <si>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</si>
  <si>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</si>
  <si>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</si>
  <si>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</si>
  <si>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</si>
  <si>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</si>
  <si>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</si>
  <si>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</si>
  <si>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</si>
  <si>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</si>
  <si>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</si>
  <si>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</si>
  <si>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</si>
  <si>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</si>
  <si>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</si>
  <si>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</si>
  <si>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</si>
  <si>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</si>
  <si>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</si>
  <si>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</si>
  <si>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</si>
  <si>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</si>
  <si>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</si>
  <si>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</si>
  <si>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</si>
  <si>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</si>
  <si>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</si>
  <si>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</si>
  <si>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</si>
  <si>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</si>
  <si>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</si>
  <si>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</si>
  <si>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</si>
  <si>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</si>
  <si>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</si>
  <si>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</si>
  <si>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</si>
  <si>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</si>
  <si>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</si>
  <si>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</si>
  <si>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</si>
  <si>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</si>
  <si>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</si>
  <si>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</si>
  <si>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</si>
  <si>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</si>
  <si>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</si>
  <si>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</si>
  <si>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</si>
  <si>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</si>
  <si>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</si>
  <si>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</si>
  <si>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</si>
  <si>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</si>
  <si>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</si>
  <si>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</si>
  <si>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</si>
  <si>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</si>
  <si>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</si>
  <si>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</si>
  <si>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</si>
  <si>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</si>
  <si>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</si>
  <si>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</si>
  <si>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</si>
  <si>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</si>
  <si>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</si>
  <si>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</si>
  <si>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</si>
  <si>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</si>
  <si>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</si>
  <si>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</si>
  <si>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</si>
  <si>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</si>
  <si>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</si>
  <si>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</si>
  <si>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</si>
  <si>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</si>
  <si>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</si>
  <si>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</si>
  <si>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</si>
  <si>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</si>
  <si>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</si>
  <si>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</si>
  <si>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</si>
  <si>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</si>
  <si>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</si>
  <si>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</si>
  <si>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</si>
  <si>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</si>
  <si>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</si>
  <si>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</si>
  <si>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</si>
  <si>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</si>
  <si>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</si>
  <si>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</si>
  <si>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</si>
  <si>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</si>
  <si>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</si>
  <si>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</si>
  <si>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</si>
  <si>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</si>
  <si>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</si>
  <si>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</si>
  <si>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</si>
  <si>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</si>
  <si>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</si>
  <si>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</si>
  <si>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</si>
  <si>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</si>
  <si>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</si>
  <si>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</si>
  <si>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</si>
  <si>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</si>
  <si>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</si>
  <si>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</si>
  <si>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</si>
  <si>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</si>
  <si>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</si>
  <si>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</si>
  <si>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</si>
  <si>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</si>
  <si>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</si>
  <si>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</si>
  <si>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</si>
  <si>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</si>
  <si>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</si>
  <si>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</si>
  <si>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</si>
  <si>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</si>
  <si>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</si>
  <si>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</si>
  <si>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</si>
  <si>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</si>
  <si>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</si>
  <si>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</si>
  <si>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</si>
  <si>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</si>
  <si>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</si>
  <si>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</si>
  <si>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</si>
  <si>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</si>
  <si>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</si>
  <si>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</si>
  <si>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</si>
  <si>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</si>
  <si>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</si>
  <si>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</si>
  <si>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</si>
  <si>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</si>
  <si>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</si>
  <si>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</si>
  <si>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</si>
  <si>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</si>
  <si>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</si>
  <si>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</si>
  <si>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</si>
  <si>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</si>
  <si>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</si>
  <si>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</si>
  <si>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</si>
  <si>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</si>
  <si>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</si>
  <si>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</si>
  <si>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</si>
  <si>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</si>
  <si>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</si>
  <si>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</si>
  <si>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</si>
  <si>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</si>
  <si>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</si>
  <si>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</si>
  <si>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</si>
  <si>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</si>
  <si>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</si>
  <si>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</si>
  <si>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</si>
  <si>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</si>
  <si>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</si>
  <si>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</si>
  <si>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</si>
  <si>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</si>
  <si>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</si>
  <si>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</si>
  <si>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</si>
  <si>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</si>
  <si>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</si>
  <si>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</si>
  <si>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</si>
  <si>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</si>
  <si>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</si>
  <si>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</si>
  <si>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</si>
  <si>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</si>
  <si>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</si>
  <si>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</si>
  <si>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</si>
  <si>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</si>
  <si>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</si>
  <si>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</si>
  <si>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</si>
  <si>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</si>
  <si>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</si>
  <si>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</si>
  <si>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</si>
  <si>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</si>
  <si>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</si>
  <si>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</si>
  <si>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</si>
  <si>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</si>
  <si>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</si>
  <si>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</si>
  <si>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</si>
  <si>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</si>
  <si>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</si>
  <si>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</si>
  <si>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</si>
  <si>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</si>
  <si>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</si>
  <si>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</si>
  <si>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</si>
  <si>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</si>
  <si>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</si>
  <si>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</si>
  <si>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</si>
  <si>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</si>
  <si>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</si>
  <si>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</si>
  <si>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</si>
  <si>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</si>
  <si>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</si>
  <si>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</si>
  <si>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</si>
  <si>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</si>
  <si>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</si>
  <si>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</si>
  <si>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</si>
  <si>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</si>
  <si>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</si>
  <si>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</si>
  <si>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</si>
  <si>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</si>
  <si>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</si>
  <si>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</si>
  <si>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</si>
  <si>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</si>
  <si>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</si>
  <si>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</si>
  <si>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</si>
  <si>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</si>
  <si>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</si>
  <si>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</si>
  <si>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</si>
  <si>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</si>
  <si>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</si>
  <si>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</si>
  <si>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</si>
  <si>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</si>
  <si>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</si>
  <si>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</si>
  <si>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</si>
  <si>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</si>
  <si>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</si>
  <si>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</si>
  <si>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</si>
  <si>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</si>
  <si>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</si>
  <si>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</si>
  <si>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</si>
  <si>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</si>
  <si>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</si>
  <si>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</si>
  <si>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</si>
  <si>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</si>
  <si>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</si>
  <si>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</si>
  <si>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</si>
  <si>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</si>
  <si>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</si>
  <si>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</si>
  <si>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</si>
  <si>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</si>
  <si>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</si>
  <si>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</si>
  <si>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</si>
  <si>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</si>
  <si>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</si>
  <si>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</si>
  <si>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</si>
  <si>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</si>
  <si>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</si>
  <si>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</si>
  <si>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</si>
  <si>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</si>
  <si>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</si>
  <si>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</si>
  <si>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</si>
  <si>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</si>
  <si>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</si>
  <si>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</si>
  <si>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</si>
  <si>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</si>
  <si>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</si>
  <si>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</si>
  <si>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</si>
  <si>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</si>
  <si>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</si>
  <si>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</si>
  <si>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</si>
  <si>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</si>
  <si>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</si>
  <si>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</si>
  <si>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</si>
  <si>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</si>
  <si>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</si>
  <si>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</si>
  <si>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</si>
  <si>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</si>
  <si>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</si>
  <si>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</si>
  <si>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</si>
  <si>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</si>
  <si>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</si>
  <si>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</si>
  <si>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</si>
  <si>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</si>
  <si>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</si>
  <si>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</si>
  <si>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</si>
  <si>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</si>
  <si>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</si>
  <si>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</si>
  <si>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</si>
  <si>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</si>
  <si>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</si>
  <si>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</si>
  <si>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</si>
  <si>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</si>
  <si>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</si>
  <si>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</si>
  <si>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</si>
  <si>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</si>
  <si>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</si>
  <si>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</si>
  <si>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</si>
  <si>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</si>
  <si>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</si>
  <si>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</si>
  <si>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</si>
  <si>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</si>
  <si>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</si>
  <si>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</si>
  <si>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</si>
  <si>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</si>
  <si>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</si>
  <si>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</si>
  <si>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</si>
  <si>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</si>
  <si>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</si>
  <si>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</si>
  <si>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</si>
  <si>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</si>
  <si>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</si>
  <si>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</si>
  <si>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</si>
  <si>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</si>
  <si>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</si>
  <si>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</si>
  <si>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</si>
  <si>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</si>
  <si>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</si>
  <si>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</si>
  <si>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</si>
  <si>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</si>
  <si>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</si>
  <si>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</si>
  <si>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</si>
  <si>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</si>
  <si>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</si>
  <si>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</si>
  <si>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</si>
  <si>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</si>
  <si>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</si>
  <si>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</si>
  <si>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</si>
  <si>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</si>
  <si>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</si>
  <si>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</si>
  <si>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</si>
  <si>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</si>
  <si>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</si>
  <si>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</si>
  <si>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</si>
  <si>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</si>
  <si>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</si>
  <si>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</si>
  <si>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</si>
  <si>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</si>
  <si>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</si>
  <si>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</si>
  <si>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</si>
  <si>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</si>
  <si>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</si>
  <si>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</si>
  <si>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</si>
  <si>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</si>
  <si>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</si>
  <si>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</si>
  <si>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</si>
  <si>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</si>
  <si>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</si>
  <si>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</si>
  <si>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</si>
  <si>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</si>
  <si>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</si>
  <si>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</si>
  <si>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</si>
  <si>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</si>
  <si>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</si>
  <si>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</si>
  <si>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</si>
  <si>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</si>
  <si>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</si>
  <si>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</si>
  <si>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</si>
  <si>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</si>
  <si>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</si>
  <si>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</si>
  <si>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</si>
  <si>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</si>
  <si>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</si>
  <si>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</si>
  <si>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</si>
  <si>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</si>
  <si>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</si>
  <si>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</si>
  <si>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</si>
  <si>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</si>
  <si>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</si>
  <si>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</si>
  <si>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</si>
  <si>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</si>
  <si>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</si>
  <si>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</si>
  <si>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</si>
  <si>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</si>
  <si>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</si>
  <si>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</si>
  <si>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</si>
  <si>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</si>
  <si>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</si>
  <si>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</si>
  <si>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</si>
  <si>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</si>
  <si>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</si>
  <si>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</si>
  <si>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</si>
  <si>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</si>
  <si>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</si>
  <si>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</si>
  <si>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</si>
  <si>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</si>
  <si>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</si>
  <si>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</si>
  <si>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</si>
  <si>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</si>
  <si>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</si>
  <si>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</si>
  <si>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</si>
  <si>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</si>
  <si>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</si>
  <si>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</si>
  <si>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</si>
  <si>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</si>
  <si>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</si>
  <si>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</si>
  <si>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</si>
  <si>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</si>
  <si>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</si>
  <si>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</si>
  <si>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</si>
  <si>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</si>
  <si>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</si>
  <si>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</si>
  <si>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</si>
  <si>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</si>
  <si>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</si>
  <si>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</si>
  <si>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</si>
  <si>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</si>
  <si>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</si>
  <si>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</si>
  <si>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</si>
  <si>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</si>
  <si>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</si>
  <si>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</si>
  <si>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</si>
  <si>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</si>
  <si>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</si>
  <si>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</si>
  <si>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</si>
  <si>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</si>
  <si>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</si>
  <si>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</si>
  <si>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</si>
  <si>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</si>
  <si>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</si>
  <si>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</si>
  <si>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</si>
  <si>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</si>
  <si>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</si>
  <si>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</si>
  <si>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</si>
  <si>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</si>
  <si>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</si>
  <si>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</si>
  <si>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</si>
  <si>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</si>
  <si>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</si>
  <si>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</si>
  <si>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</si>
  <si>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</si>
  <si>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</si>
  <si>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</si>
  <si>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</si>
  <si>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</si>
  <si>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</si>
  <si>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</si>
  <si>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</si>
  <si>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</si>
  <si>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</si>
  <si>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</si>
  <si>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</si>
  <si>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</si>
  <si>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</si>
  <si>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</si>
  <si>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</si>
  <si>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</si>
  <si>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</si>
  <si>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</si>
  <si>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</si>
  <si>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</si>
  <si>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</si>
  <si>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</si>
  <si>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</si>
  <si>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</si>
  <si>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</si>
  <si>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</si>
  <si>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</si>
  <si>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</si>
  <si>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</si>
  <si>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</si>
  <si>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</si>
  <si>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</si>
  <si>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</si>
  <si>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</si>
  <si>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</si>
  <si>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</si>
  <si>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</si>
  <si>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</si>
  <si>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</si>
  <si>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</si>
  <si>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</si>
  <si>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</si>
  <si>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</si>
  <si>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</si>
  <si>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</si>
  <si>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</si>
  <si>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</si>
  <si>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</si>
  <si>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</si>
  <si>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</si>
  <si>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</si>
  <si>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</si>
  <si>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</si>
  <si>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</si>
  <si>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</si>
  <si>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</si>
  <si>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</si>
  <si>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</si>
  <si>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</si>
  <si>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</si>
  <si>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</si>
  <si>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</si>
  <si>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</si>
  <si>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</si>
  <si>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</si>
  <si>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</si>
  <si>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</si>
  <si>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</si>
  <si>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</si>
  <si>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</si>
  <si>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</si>
  <si>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</si>
  <si>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</si>
  <si>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</si>
  <si>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</si>
  <si>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</si>
  <si>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</si>
  <si>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</si>
  <si>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</si>
  <si>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</si>
  <si>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</si>
  <si>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</si>
  <si>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</si>
  <si>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</si>
  <si>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</si>
  <si>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</si>
  <si>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</si>
  <si>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</si>
  <si>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</si>
  <si>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</si>
  <si>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</si>
  <si>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</si>
  <si>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</si>
  <si>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</si>
  <si>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</si>
  <si>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</si>
  <si>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</si>
  <si>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</si>
  <si>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</si>
  <si>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</si>
  <si>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</si>
  <si>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</si>
  <si>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</si>
  <si>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</si>
  <si>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</si>
  <si>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</si>
  <si>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</si>
  <si>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</si>
  <si>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</si>
  <si>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</si>
  <si>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</si>
  <si>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</si>
  <si>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</si>
  <si>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</si>
  <si>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</si>
  <si>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</si>
  <si>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</si>
  <si>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</si>
  <si>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</si>
  <si>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</si>
  <si>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</si>
  <si>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</si>
  <si>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</si>
  <si>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</si>
  <si>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</si>
  <si>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</si>
  <si>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</si>
  <si>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</si>
  <si>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</si>
  <si>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</si>
  <si>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</si>
  <si>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</si>
  <si>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</si>
  <si>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</si>
  <si>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</si>
  <si>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</si>
  <si>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</si>
  <si>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</si>
  <si>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</si>
  <si>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</si>
  <si>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</si>
  <si>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</si>
  <si>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</si>
  <si>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</si>
  <si>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</si>
  <si>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</si>
  <si>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</si>
  <si>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</si>
  <si>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</si>
  <si>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</si>
  <si>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</si>
  <si>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</si>
  <si>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</si>
  <si>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</si>
  <si>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</si>
  <si>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</si>
  <si>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</si>
  <si>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</si>
  <si>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</si>
  <si>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</si>
  <si>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</si>
  <si>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</si>
  <si>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</si>
  <si>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</si>
  <si>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</si>
  <si>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</si>
  <si>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</si>
  <si>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</si>
  <si>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</si>
  <si>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</si>
  <si>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</si>
  <si>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</si>
  <si>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</si>
  <si>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</si>
  <si>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</si>
  <si>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</si>
  <si>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</si>
  <si>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</si>
  <si>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</si>
  <si>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</si>
  <si>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</si>
  <si>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</si>
  <si>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</si>
  <si>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</si>
  <si>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</si>
  <si>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</si>
  <si>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</si>
  <si>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</si>
  <si>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</si>
  <si>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</si>
  <si>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</si>
  <si>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</si>
  <si>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</si>
  <si>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</si>
  <si>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</si>
  <si>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</si>
  <si>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</si>
  <si>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</si>
  <si>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</si>
  <si>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</si>
  <si>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</si>
  <si>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</si>
  <si>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</si>
  <si>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</si>
  <si>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</si>
  <si>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</si>
  <si>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</si>
  <si>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</si>
  <si>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</si>
  <si>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</si>
  <si>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</si>
  <si>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</si>
  <si>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</si>
  <si>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</si>
  <si>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</si>
  <si>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</si>
  <si>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</si>
  <si>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</si>
  <si>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</si>
  <si>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</si>
  <si>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</si>
  <si>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</si>
  <si>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</si>
  <si>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</si>
  <si>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</si>
  <si>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</si>
  <si>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</si>
  <si>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</si>
  <si>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</si>
  <si>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</si>
  <si>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</si>
  <si>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</si>
  <si>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</si>
  <si>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</si>
  <si>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</si>
  <si>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</si>
  <si>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</si>
  <si>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</si>
  <si>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</si>
  <si>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</si>
  <si>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</si>
  <si>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</si>
  <si>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</si>
  <si>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</si>
  <si>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</si>
  <si>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</si>
  <si>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</si>
  <si>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</si>
  <si>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</si>
  <si>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</si>
  <si>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</si>
  <si>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</si>
  <si>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</si>
  <si>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</si>
  <si>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</si>
  <si>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</si>
  <si>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</si>
  <si>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</si>
  <si>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</si>
  <si>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</si>
  <si>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</si>
  <si>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</si>
  <si>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</si>
  <si>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</si>
  <si>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</si>
  <si>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</si>
  <si>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</si>
  <si>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</si>
  <si>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</si>
  <si>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</si>
  <si>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</si>
  <si>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</si>
  <si>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</si>
  <si>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</si>
  <si>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</si>
  <si>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</si>
  <si>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</si>
  <si>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</si>
  <si>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</si>
  <si>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</si>
  <si>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</si>
  <si>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</si>
  <si>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</si>
  <si>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</si>
  <si>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</si>
  <si>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</si>
  <si>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</si>
  <si>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</si>
  <si>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</si>
  <si>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</si>
  <si>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</si>
  <si>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</si>
  <si>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</si>
  <si>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</si>
  <si>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</si>
  <si>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</si>
  <si>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</si>
  <si>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</si>
  <si>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</si>
  <si>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</si>
  <si>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</si>
  <si>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</si>
  <si>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</si>
  <si>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</si>
  <si>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</si>
  <si>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</si>
  <si>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</si>
  <si>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</si>
  <si>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</si>
  <si>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</si>
  <si>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</si>
  <si>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</si>
  <si>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</si>
  <si>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</si>
  <si>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</si>
  <si>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</si>
  <si>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</si>
  <si>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</si>
  <si>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</si>
  <si>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</si>
  <si>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</si>
  <si>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</si>
  <si>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</si>
  <si>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</si>
  <si>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</si>
  <si>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</si>
  <si>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</si>
  <si>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</si>
  <si>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</si>
  <si>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</si>
  <si>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</si>
  <si>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</si>
  <si>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</si>
  <si>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</si>
  <si>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</si>
  <si>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</si>
  <si>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</si>
  <si>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</si>
  <si>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</si>
  <si>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</si>
  <si>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</si>
  <si>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</si>
  <si>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</si>
  <si>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</si>
  <si>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</si>
  <si>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</si>
  <si>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</si>
  <si>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</si>
  <si>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</si>
  <si>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</si>
  <si>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</si>
  <si>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</si>
  <si>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</si>
  <si>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</si>
  <si>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</si>
  <si>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</si>
  <si>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</si>
  <si>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</si>
  <si>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</si>
  <si>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</si>
  <si>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</si>
  <si>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</si>
  <si>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</si>
  <si>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</si>
  <si>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</si>
  <si>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</si>
  <si>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</si>
  <si>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</si>
  <si>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</si>
  <si>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</si>
  <si>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</si>
  <si>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</si>
  <si>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</si>
  <si>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</si>
  <si>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</si>
  <si>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</si>
  <si>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</si>
  <si>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</si>
  <si>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</si>
  <si>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</si>
  <si>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</si>
  <si>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</si>
  <si>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</si>
  <si>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</si>
  <si>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</si>
  <si>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</si>
  <si>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</si>
  <si>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</si>
  <si>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</si>
  <si>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</si>
  <si>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</si>
  <si>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</si>
  <si>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</si>
  <si>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</si>
  <si>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</si>
  <si>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</si>
  <si>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</si>
  <si>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</si>
  <si>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</si>
  <si>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</si>
  <si>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</si>
  <si>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</si>
  <si>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</si>
  <si>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</si>
  <si>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</si>
  <si>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</si>
  <si>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</si>
  <si>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</si>
  <si>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</si>
  <si>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</si>
  <si>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</si>
  <si>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</si>
  <si>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</si>
  <si>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</si>
  <si>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</si>
  <si>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</si>
  <si>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</si>
  <si>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</si>
  <si>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</si>
  <si>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</si>
  <si>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</si>
  <si>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</si>
  <si>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</si>
  <si>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</si>
  <si>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</si>
  <si>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</si>
  <si>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</si>
  <si>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</si>
  <si>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</si>
  <si>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</si>
  <si>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</si>
  <si>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</si>
  <si>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</si>
  <si>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</si>
  <si>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</si>
  <si>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</si>
  <si>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</si>
  <si>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</si>
  <si>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</si>
  <si>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</si>
  <si>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</si>
  <si>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</si>
  <si>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</si>
  <si>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</si>
  <si>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</si>
  <si>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</si>
  <si>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</si>
  <si>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</si>
  <si>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</si>
  <si>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</si>
  <si>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</si>
  <si>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</si>
  <si>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</si>
  <si>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</si>
  <si>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</si>
  <si>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</si>
  <si>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</si>
  <si>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</si>
  <si>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</si>
  <si>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</si>
  <si>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</si>
  <si>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</si>
  <si>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</si>
  <si>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</si>
  <si>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</si>
  <si>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</si>
  <si>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</si>
  <si>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</si>
  <si>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</si>
  <si>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</si>
  <si>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</si>
  <si>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</si>
  <si>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</si>
  <si>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</si>
  <si>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</si>
  <si>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</si>
  <si>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</si>
  <si>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</si>
  <si>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</si>
  <si>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</si>
  <si>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</si>
  <si>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</si>
  <si>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</si>
  <si>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</si>
  <si>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</si>
  <si>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</si>
  <si>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</si>
  <si>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</si>
  <si>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</si>
  <si>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</si>
  <si>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</si>
  <si>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</si>
  <si>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</si>
  <si>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</si>
  <si>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</si>
  <si>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</si>
  <si>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</si>
  <si>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</si>
  <si>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</si>
  <si>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</si>
  <si>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</si>
  <si>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</si>
  <si>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</si>
  <si>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</si>
  <si>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</si>
  <si>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</si>
  <si>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</si>
  <si>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</si>
  <si>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</si>
  <si>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</si>
  <si>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</si>
  <si>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</si>
  <si>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</si>
  <si>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</si>
  <si>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</si>
  <si>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</si>
  <si>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</si>
  <si>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</si>
  <si>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</si>
  <si>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</si>
  <si>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</si>
  <si>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</si>
  <si>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</si>
  <si>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</si>
  <si>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</si>
  <si>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</si>
  <si>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</si>
  <si>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</si>
  <si>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</si>
  <si>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</si>
  <si>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</si>
  <si>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</si>
  <si>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</si>
  <si>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</si>
  <si>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</si>
  <si>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</si>
  <si>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</si>
  <si>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</si>
  <si>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</si>
  <si>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</si>
  <si>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</si>
  <si>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</si>
  <si>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</si>
  <si>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</si>
  <si>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</si>
  <si>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</si>
  <si>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</si>
  <si>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</si>
  <si>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</si>
  <si>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</si>
  <si>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</si>
  <si>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</si>
  <si>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</si>
  <si>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</si>
  <si>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</si>
  <si>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</si>
  <si>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</si>
  <si>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</si>
  <si>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</si>
  <si>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</si>
  <si>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</si>
  <si>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</si>
  <si>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</si>
  <si>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</si>
  <si>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</si>
  <si>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</si>
  <si>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</si>
  <si>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</si>
  <si>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</si>
  <si>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</si>
  <si>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</si>
  <si>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</si>
  <si>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</si>
  <si>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</si>
  <si>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</si>
  <si>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</si>
  <si>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</si>
  <si>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</si>
  <si>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</si>
  <si>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</si>
  <si>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</si>
  <si>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</si>
  <si>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</si>
  <si>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</si>
  <si>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</si>
  <si>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</si>
  <si>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</si>
  <si>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</si>
  <si>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</si>
  <si>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</si>
  <si>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</si>
  <si>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</si>
  <si>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</si>
  <si>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</si>
  <si>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</si>
  <si>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</si>
  <si>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</si>
  <si>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</si>
  <si>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</si>
  <si>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</si>
  <si>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</si>
  <si>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</si>
  <si>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</si>
  <si>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</si>
  <si>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</si>
  <si>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</si>
  <si>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</si>
  <si>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</si>
  <si>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</si>
  <si>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</si>
  <si>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</si>
  <si>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</si>
  <si>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</si>
  <si>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</si>
  <si>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</si>
  <si>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</si>
  <si>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</si>
  <si>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</si>
  <si>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</si>
  <si>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</si>
  <si>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</si>
  <si>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</si>
  <si>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</si>
  <si>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</si>
  <si>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</si>
  <si>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</si>
  <si>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</si>
  <si>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</si>
  <si>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</si>
  <si>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</si>
  <si>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</si>
  <si>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</si>
  <si>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</si>
  <si>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</si>
  <si>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</si>
  <si>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</si>
  <si>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</si>
  <si>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</si>
  <si>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</si>
  <si>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</si>
  <si>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</si>
  <si>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</si>
  <si>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</si>
  <si>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</si>
  <si>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</si>
  <si>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</si>
  <si>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</si>
  <si>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</si>
  <si>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</si>
  <si>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</si>
  <si>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</si>
  <si>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</si>
  <si>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</si>
  <si>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</si>
  <si>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</si>
  <si>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</si>
  <si>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</si>
  <si>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</si>
  <si>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</si>
  <si>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</si>
  <si>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</si>
  <si>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</si>
  <si>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</si>
  <si>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</si>
  <si>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</si>
  <si>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</si>
  <si>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</si>
  <si>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</si>
  <si>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</si>
  <si>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</si>
  <si>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</si>
  <si>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</si>
  <si>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</si>
  <si>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</si>
  <si>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</si>
  <si>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</si>
  <si>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</si>
  <si>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</si>
  <si>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</si>
  <si>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</si>
  <si>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</si>
  <si>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</si>
  <si>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</si>
  <si>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</si>
  <si>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</si>
  <si>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</si>
  <si>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</si>
  <si>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</si>
  <si>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</si>
  <si>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</si>
  <si>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</si>
  <si>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</si>
  <si>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</si>
  <si>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</si>
  <si>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</si>
  <si>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</si>
  <si>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</si>
  <si>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</si>
  <si>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</si>
  <si>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</si>
  <si>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</si>
  <si>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</si>
  <si>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</si>
  <si>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</si>
  <si>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</si>
  <si>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</si>
  <si>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</si>
  <si>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</si>
  <si>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</si>
  <si>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</si>
  <si>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</si>
  <si>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</si>
  <si>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</si>
  <si>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</si>
  <si>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</si>
  <si>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</si>
  <si>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</si>
  <si>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</si>
  <si>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</si>
  <si>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</si>
  <si>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</si>
  <si>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</si>
  <si>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</si>
  <si>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</si>
  <si>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</si>
  <si>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</si>
  <si>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</si>
  <si>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</si>
  <si>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</si>
  <si>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</si>
  <si>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</si>
  <si>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</si>
  <si>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</si>
  <si>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</si>
  <si>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</si>
  <si>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</si>
  <si>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</si>
  <si>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</si>
  <si>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</si>
  <si>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</si>
  <si>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</si>
  <si>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</si>
  <si>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</si>
  <si>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</si>
  <si>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</si>
  <si>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</si>
  <si>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</si>
  <si>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</si>
  <si>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</si>
  <si>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</si>
  <si>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</si>
  <si>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</si>
  <si>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</si>
  <si>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</si>
  <si>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</si>
  <si>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</si>
  <si>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</si>
  <si>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</si>
  <si>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</si>
  <si>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</si>
  <si>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</si>
  <si>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</si>
  <si>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</si>
  <si>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</si>
  <si>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</si>
  <si>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</si>
  <si>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</si>
  <si>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</si>
  <si>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</si>
  <si>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</si>
  <si>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</si>
  <si>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</si>
  <si>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</si>
  <si>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</si>
  <si>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</si>
  <si>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</si>
  <si>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</si>
  <si>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</si>
  <si>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</si>
  <si>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</si>
  <si>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</si>
  <si>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</si>
  <si>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</si>
  <si>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</si>
  <si>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</si>
  <si>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</si>
  <si>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</si>
  <si>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</si>
  <si>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</si>
  <si>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</si>
  <si>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</si>
  <si>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</si>
  <si>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</si>
  <si>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</si>
  <si>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</si>
  <si>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</si>
  <si>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</si>
  <si>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</si>
  <si>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</si>
  <si>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</si>
  <si>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</si>
  <si>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</si>
  <si>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</si>
  <si>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</si>
  <si>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</si>
  <si>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</si>
  <si>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</si>
  <si>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</si>
  <si>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</si>
  <si>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</si>
  <si>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</si>
  <si>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</si>
  <si>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</si>
  <si>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</si>
  <si>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</si>
  <si>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</si>
  <si>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</si>
  <si>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</si>
  <si>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</si>
  <si>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</si>
  <si>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</si>
  <si>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</si>
  <si>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</si>
  <si>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</si>
  <si>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</si>
  <si>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</si>
  <si>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</si>
  <si>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</si>
  <si>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</si>
  <si>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</si>
  <si>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</si>
  <si>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</si>
  <si>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</si>
  <si>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</si>
  <si>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</si>
  <si>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</si>
  <si>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</si>
  <si>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</si>
  <si>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</si>
  <si>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</si>
  <si>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</si>
  <si>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</si>
  <si>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</si>
  <si>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</si>
  <si>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</si>
  <si>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</si>
  <si>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</si>
  <si>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</si>
  <si>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</si>
  <si>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</si>
  <si>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</si>
  <si>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</si>
  <si>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</si>
  <si>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</si>
  <si>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</si>
  <si>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</si>
  <si>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</si>
  <si>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</si>
  <si>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</si>
  <si>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</si>
  <si>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</si>
  <si>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</si>
  <si>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</si>
  <si>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</si>
  <si>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</si>
  <si>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</si>
  <si>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</si>
  <si>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</si>
  <si>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</si>
  <si>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</si>
  <si>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</si>
  <si>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</si>
  <si>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</si>
  <si>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</si>
  <si>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</si>
  <si>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</si>
  <si>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</si>
  <si>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</si>
  <si>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</si>
  <si>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</si>
  <si>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</si>
  <si>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</si>
  <si>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</si>
  <si>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</si>
  <si>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</si>
  <si>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</si>
  <si>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</si>
  <si>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</si>
  <si>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</si>
  <si>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</si>
  <si>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</si>
  <si>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</si>
  <si>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</si>
  <si>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</si>
  <si>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</si>
  <si>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</si>
  <si>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</si>
  <si>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</si>
  <si>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</si>
  <si>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</si>
  <si>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</si>
  <si>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</si>
  <si>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</si>
  <si>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</si>
  <si>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</si>
  <si>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</si>
  <si>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</si>
  <si>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</si>
  <si>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</si>
  <si>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</si>
  <si>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</si>
  <si>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</si>
  <si>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</si>
  <si>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</si>
  <si>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</si>
  <si>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</si>
  <si>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</si>
  <si>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</si>
  <si>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</si>
  <si>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</si>
  <si>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</si>
  <si>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</si>
  <si>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</si>
  <si>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</si>
  <si>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</si>
  <si>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</si>
  <si>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</si>
  <si>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</si>
  <si>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</si>
  <si>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</si>
  <si>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</si>
  <si>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</si>
  <si>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</si>
  <si>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</si>
  <si>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</si>
  <si>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</si>
  <si>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</si>
  <si>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</si>
  <si>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</si>
  <si>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</si>
  <si>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</si>
  <si>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</si>
  <si>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</si>
  <si>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</si>
  <si>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</si>
  <si>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</si>
  <si>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</si>
  <si>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</si>
  <si>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</si>
  <si>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</si>
  <si>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</si>
  <si>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</si>
  <si>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</si>
  <si>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</si>
  <si>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</si>
  <si>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</si>
  <si>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</si>
  <si>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</si>
  <si>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</si>
  <si>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</si>
  <si>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</si>
  <si>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</si>
  <si>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</si>
  <si>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</si>
  <si>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</si>
  <si>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</si>
  <si>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</si>
  <si>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</si>
  <si>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</si>
  <si>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</si>
  <si>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</si>
  <si>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</si>
  <si>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</si>
  <si>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</si>
  <si>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</si>
  <si>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</si>
  <si>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</si>
  <si>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</si>
  <si>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</si>
  <si>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</si>
  <si>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</si>
  <si>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</si>
  <si>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</si>
  <si>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</si>
  <si>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</si>
  <si>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</si>
  <si>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</si>
  <si>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</si>
  <si>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</si>
  <si>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</si>
  <si>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</si>
  <si>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</si>
  <si>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</si>
  <si>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</si>
  <si>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</si>
  <si>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</si>
  <si>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</si>
  <si>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</si>
  <si>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</si>
  <si>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</si>
  <si>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</si>
  <si>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</si>
  <si>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</si>
  <si>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</si>
  <si>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</si>
  <si>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</si>
  <si>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</si>
  <si>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</si>
  <si>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</si>
  <si>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</si>
  <si>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</si>
  <si>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</si>
  <si>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</si>
  <si>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</si>
  <si>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</si>
  <si>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</si>
  <si>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</si>
  <si>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</si>
  <si>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</si>
  <si>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</si>
  <si>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</si>
  <si>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</si>
  <si>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</si>
  <si>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</si>
  <si>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</si>
  <si>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</si>
  <si>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</si>
  <si>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</si>
  <si>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</si>
  <si>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</si>
  <si>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</si>
  <si>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</si>
  <si>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</si>
  <si>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</si>
  <si>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</si>
  <si>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</si>
  <si>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</si>
  <si>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</si>
  <si>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</si>
  <si>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</si>
  <si>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</si>
  <si>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</si>
  <si>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</si>
  <si>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</si>
  <si>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</si>
  <si>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</si>
  <si>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</si>
  <si>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</si>
  <si>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</si>
  <si>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</si>
  <si>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</si>
  <si>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</si>
  <si>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</si>
  <si>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</si>
  <si>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</si>
  <si>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</si>
  <si>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</si>
  <si>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</si>
  <si>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</si>
  <si>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</si>
  <si>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</si>
  <si>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</si>
  <si>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</si>
  <si>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</si>
  <si>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</si>
  <si>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</si>
  <si>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</si>
  <si>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</si>
  <si>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</si>
  <si>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</si>
  <si>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</si>
  <si>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</si>
  <si>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</si>
  <si>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</si>
  <si>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</si>
  <si>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</si>
  <si>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</si>
  <si>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</si>
  <si>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</si>
  <si>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</si>
  <si>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</si>
  <si>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</si>
  <si>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</si>
  <si>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</si>
  <si>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</si>
  <si>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</si>
  <si>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</si>
  <si>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</si>
  <si>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</si>
  <si>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</si>
  <si>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</si>
  <si>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</si>
  <si>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</si>
  <si>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</si>
  <si>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</si>
  <si>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</si>
  <si>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</si>
  <si>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</si>
  <si>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</si>
  <si>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</si>
  <si>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</si>
  <si>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</si>
  <si>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</si>
  <si>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</si>
  <si>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</si>
  <si>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</si>
  <si>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</si>
  <si>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</si>
  <si>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</si>
  <si>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</si>
  <si>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</si>
  <si>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</si>
  <si>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</si>
  <si>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</si>
  <si>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</si>
  <si>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</si>
  <si>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</si>
  <si>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</si>
  <si>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</si>
  <si>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</si>
  <si>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</si>
  <si>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</si>
  <si>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</si>
  <si>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</si>
  <si>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</si>
  <si>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</si>
  <si>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</si>
  <si>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</si>
  <si>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</si>
  <si>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</si>
  <si>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</si>
  <si>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</si>
  <si>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</si>
  <si>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</si>
  <si>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</si>
  <si>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</si>
  <si>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</si>
  <si>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</si>
  <si>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</si>
  <si>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</si>
  <si>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</si>
  <si>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</si>
  <si>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</si>
  <si>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</si>
  <si>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</si>
  <si>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</si>
  <si>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</si>
  <si>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</si>
  <si>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</si>
  <si>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</si>
  <si>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</si>
  <si>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</si>
  <si>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</si>
  <si>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</si>
  <si>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</si>
  <si>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</si>
  <si>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</si>
  <si>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</si>
  <si>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</si>
  <si>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</si>
  <si>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</si>
  <si>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</si>
  <si>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</si>
  <si>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</si>
  <si>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</si>
  <si>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</si>
  <si>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</si>
  <si>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</si>
  <si>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</si>
  <si>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</si>
  <si>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</si>
  <si>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</si>
  <si>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</si>
  <si>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</si>
  <si>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</si>
  <si>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</si>
  <si>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</si>
  <si>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</si>
  <si>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</si>
  <si>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</si>
  <si>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</si>
  <si>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</si>
  <si>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</si>
  <si>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</si>
  <si>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</si>
  <si>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</si>
  <si>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</si>
  <si>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</si>
  <si>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</si>
  <si>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</si>
  <si>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</si>
  <si>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</si>
  <si>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</si>
  <si>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</si>
  <si>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</si>
  <si>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</si>
  <si>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</si>
  <si>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</si>
  <si>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</si>
  <si>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</si>
  <si>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</si>
  <si>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</si>
  <si>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</si>
  <si>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</si>
  <si>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</si>
  <si>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</si>
  <si>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</si>
  <si>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</si>
  <si>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</si>
  <si>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</si>
  <si>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</si>
  <si>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</si>
  <si>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</si>
  <si>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</si>
  <si>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</si>
  <si>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</si>
  <si>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</si>
  <si>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</si>
  <si>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</si>
  <si>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</si>
  <si>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</si>
  <si>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</si>
  <si>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</si>
  <si>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</si>
  <si>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</si>
  <si>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</si>
  <si>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</si>
  <si>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</si>
  <si>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</si>
  <si>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</si>
  <si>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</si>
  <si>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</si>
  <si>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</si>
  <si>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</si>
  <si>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</si>
  <si>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</si>
  <si>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</si>
  <si>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</si>
  <si>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</si>
  <si>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</si>
  <si>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</si>
  <si>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</si>
  <si>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</si>
  <si>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</si>
  <si>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</si>
  <si>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</si>
  <si>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</si>
  <si>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</si>
  <si>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</si>
  <si>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</si>
  <si>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</si>
  <si>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</si>
  <si>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</si>
  <si>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</si>
  <si>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</si>
  <si>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</si>
  <si>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</si>
  <si>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</si>
  <si>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</si>
  <si>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</si>
  <si>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</si>
  <si>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</si>
  <si>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</si>
  <si>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</si>
  <si>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</si>
  <si>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</si>
  <si>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</si>
  <si>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</si>
  <si>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</si>
  <si>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</si>
  <si>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</si>
  <si>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</si>
  <si>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</si>
  <si>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</si>
  <si>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</si>
  <si>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</si>
  <si>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</si>
  <si>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</si>
  <si>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</si>
  <si>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</si>
  <si>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</si>
  <si>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</si>
  <si>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</si>
  <si>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</si>
  <si>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</si>
  <si>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</si>
  <si>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</si>
  <si>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</si>
  <si>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</si>
  <si>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</si>
  <si>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</si>
  <si>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</si>
  <si>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</si>
  <si>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</si>
  <si>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</si>
  <si>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</si>
  <si>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</si>
  <si>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</si>
  <si>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</si>
  <si>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</si>
  <si>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</si>
  <si>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</si>
  <si>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</si>
  <si>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</si>
  <si>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</si>
  <si>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</si>
  <si>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</si>
  <si>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</si>
  <si>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</si>
  <si>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</si>
  <si>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</si>
  <si>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</si>
  <si>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</si>
  <si>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</si>
  <si>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</si>
  <si>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</si>
  <si>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</si>
  <si>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</si>
  <si>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</si>
  <si>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</si>
  <si>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</si>
  <si>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</si>
  <si>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</si>
  <si>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</si>
  <si>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</si>
  <si>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</si>
  <si>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</si>
  <si>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</si>
  <si>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</si>
  <si>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</si>
  <si>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</si>
  <si>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</si>
  <si>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</si>
  <si>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</si>
  <si>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</si>
  <si>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</si>
  <si>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</si>
  <si>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</si>
  <si>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</si>
  <si>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</si>
  <si>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</si>
  <si>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</si>
  <si>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</si>
  <si>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</si>
  <si>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</si>
  <si>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</si>
  <si>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</si>
  <si>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</si>
  <si>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</si>
  <si>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</si>
  <si>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</si>
  <si>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</si>
  <si>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</si>
  <si>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</si>
  <si>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</si>
  <si>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</si>
  <si>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</si>
  <si>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</si>
  <si>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</si>
  <si>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</si>
  <si>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</si>
  <si>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</si>
  <si>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</si>
  <si>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</si>
  <si>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</si>
  <si>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</si>
  <si>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</si>
  <si>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</si>
  <si>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</si>
  <si>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</si>
  <si>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</si>
  <si>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</si>
  <si>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</si>
  <si>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</si>
  <si>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</si>
  <si>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</si>
  <si>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</si>
  <si>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</si>
  <si>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</si>
  <si>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</si>
  <si>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</si>
  <si>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</si>
  <si>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</si>
  <si>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</si>
  <si>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</si>
  <si>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</si>
  <si>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</si>
  <si>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</si>
  <si>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</si>
  <si>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</si>
  <si>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</si>
  <si>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</si>
  <si>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</si>
  <si>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</si>
  <si>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</si>
  <si>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</si>
  <si>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</si>
  <si>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</si>
  <si>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</si>
  <si>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</si>
  <si>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</si>
  <si>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</si>
  <si>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</si>
  <si>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</si>
  <si>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</si>
  <si>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</si>
  <si>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</si>
  <si>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</si>
  <si>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</si>
  <si>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</si>
  <si>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</si>
  <si>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</si>
  <si>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</si>
  <si>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</si>
  <si>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</si>
  <si>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</si>
  <si>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</si>
  <si>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</si>
  <si>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</si>
  <si>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</si>
  <si>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</si>
  <si>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</si>
  <si>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</si>
  <si>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</si>
  <si>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</si>
  <si>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</si>
  <si>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</si>
  <si>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</si>
  <si>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</si>
  <si>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</si>
  <si>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</si>
  <si>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</si>
  <si>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</si>
  <si>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</si>
  <si>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</si>
  <si>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</si>
  <si>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</si>
  <si>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</si>
  <si>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</si>
  <si>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</si>
  <si>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</si>
  <si>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</si>
  <si>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</si>
  <si>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</si>
  <si>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</si>
  <si>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</si>
  <si>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</si>
  <si>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</si>
  <si>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</si>
  <si>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</si>
  <si>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</si>
  <si>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</si>
  <si>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</si>
  <si>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</si>
  <si>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</si>
  <si>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</si>
  <si>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</si>
  <si>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</si>
  <si>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</si>
  <si>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</si>
  <si>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</si>
  <si>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</si>
  <si>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</si>
  <si>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</si>
  <si>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</si>
  <si>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</si>
  <si>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</si>
  <si>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</si>
  <si>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</si>
  <si>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</si>
  <si>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</si>
  <si>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</si>
  <si>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</si>
  <si>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</si>
  <si>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</si>
  <si>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</si>
  <si>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</si>
  <si>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</si>
  <si>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</si>
  <si>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</si>
  <si>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</si>
  <si>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</si>
  <si>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</si>
  <si>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</si>
  <si>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</si>
  <si>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</si>
  <si>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</si>
  <si>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</si>
  <si>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</si>
  <si>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</si>
  <si>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</si>
  <si>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</si>
  <si>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</si>
  <si>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</si>
  <si>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</si>
  <si>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</si>
  <si>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</si>
  <si>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</si>
  <si>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</si>
  <si>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</si>
  <si>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</si>
  <si>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</si>
  <si>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</si>
  <si>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</si>
  <si>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</si>
  <si>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</si>
  <si>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</si>
  <si>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</si>
  <si>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</si>
  <si>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</si>
  <si>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</si>
  <si>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</si>
  <si>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</si>
  <si>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</si>
  <si>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</si>
  <si>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</si>
  <si>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</si>
  <si>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</si>
  <si>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</si>
  <si>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</si>
  <si>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</si>
  <si>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</si>
  <si>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</si>
  <si>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</si>
  <si>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</si>
  <si>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</si>
  <si>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</si>
  <si>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</si>
  <si>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</si>
  <si>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</si>
  <si>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</si>
  <si>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</si>
  <si>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</si>
  <si>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</si>
  <si>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</si>
  <si>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</si>
  <si>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</si>
  <si>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</si>
  <si>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</si>
  <si>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</si>
  <si>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</si>
  <si>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</si>
  <si>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</si>
  <si>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</si>
  <si>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</si>
  <si>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</si>
  <si>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</si>
  <si>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</si>
  <si>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</si>
  <si>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</si>
  <si>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</si>
  <si>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</si>
  <si>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</si>
  <si>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</si>
  <si>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</si>
  <si>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</si>
  <si>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</si>
  <si>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</si>
  <si>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</si>
  <si>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</si>
  <si>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</si>
  <si>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</si>
  <si>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</si>
  <si>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</si>
  <si>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</si>
  <si>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</si>
  <si>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</si>
  <si>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</si>
  <si>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</si>
  <si>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</si>
  <si>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</si>
  <si>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</si>
  <si>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</si>
  <si>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</si>
  <si>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</si>
  <si>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</si>
  <si>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</si>
  <si>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</si>
  <si>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</si>
  <si>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</si>
  <si>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</si>
  <si>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</si>
  <si>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</si>
  <si>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</si>
  <si>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</si>
  <si>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</si>
  <si>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</si>
  <si>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</si>
  <si>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</si>
  <si>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</si>
  <si>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</si>
  <si>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</si>
  <si>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</si>
  <si>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</si>
  <si>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</si>
  <si>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</si>
  <si>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</si>
  <si>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</si>
  <si>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</si>
  <si>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</si>
  <si>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</si>
  <si>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</si>
  <si>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</si>
  <si>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</si>
  <si>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</si>
  <si>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</si>
  <si>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</si>
  <si>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</si>
  <si>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</si>
  <si>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</si>
  <si>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</si>
  <si>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</si>
  <si>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</si>
  <si>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</si>
  <si>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</si>
  <si>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</si>
  <si>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</si>
  <si>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</si>
  <si>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</si>
  <si>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</si>
  <si>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</si>
  <si>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</si>
  <si>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</si>
  <si>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</si>
  <si>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</si>
  <si>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</si>
  <si>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</si>
  <si>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</si>
  <si>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</si>
  <si>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</si>
  <si>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</si>
  <si>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</si>
  <si>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</si>
  <si>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</si>
  <si>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</si>
  <si>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</si>
  <si>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</si>
  <si>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</si>
  <si>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</si>
  <si>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</si>
  <si>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</si>
  <si>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</si>
  <si>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</si>
  <si>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</si>
  <si>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</si>
  <si>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</si>
  <si>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</si>
  <si>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</si>
  <si>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</si>
  <si>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</si>
  <si>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</si>
  <si>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</si>
  <si>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</si>
  <si>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</si>
  <si>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</si>
  <si>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</si>
  <si>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</si>
  <si>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</si>
  <si>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</si>
  <si>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</si>
  <si>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</si>
  <si>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</si>
  <si>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</si>
  <si>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</si>
  <si>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</si>
  <si>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</si>
  <si>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</si>
  <si>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</si>
  <si>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</si>
  <si>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</si>
  <si>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</si>
  <si>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</si>
  <si>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</si>
  <si>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</si>
  <si>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</si>
  <si>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</si>
  <si>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</si>
  <si>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</si>
  <si>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</si>
  <si>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</si>
  <si>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</si>
  <si>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</si>
  <si>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</si>
  <si>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</si>
  <si>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</si>
  <si>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</si>
  <si>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</si>
  <si>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</si>
  <si>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</si>
  <si>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</si>
  <si>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</si>
  <si>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</si>
  <si>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</si>
  <si>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</si>
  <si>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</si>
  <si>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</si>
  <si>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</si>
  <si>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</si>
  <si>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</si>
  <si>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</si>
  <si>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</si>
  <si>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</si>
  <si>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</si>
  <si>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</si>
  <si>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</si>
  <si>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</si>
  <si>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</si>
  <si>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</si>
  <si>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</si>
  <si>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</si>
  <si>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</si>
  <si>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</si>
  <si>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</si>
  <si>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</si>
  <si>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</si>
  <si>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</si>
  <si>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</si>
  <si>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</si>
  <si>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</si>
  <si>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</si>
  <si>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</si>
  <si>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</si>
  <si>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</si>
  <si>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</si>
  <si>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</si>
  <si>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</si>
  <si>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</si>
  <si>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</si>
  <si>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</si>
  <si>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</si>
  <si>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</si>
  <si>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</si>
  <si>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</si>
  <si>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</si>
  <si>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</si>
  <si>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</si>
  <si>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</si>
  <si>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</si>
  <si>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</si>
  <si>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</si>
  <si>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</si>
  <si>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</si>
  <si>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</si>
  <si>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</si>
  <si>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</si>
  <si>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</si>
  <si>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</si>
  <si>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</si>
  <si>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</si>
  <si>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</si>
  <si>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</si>
  <si>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</si>
  <si>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</si>
  <si>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</si>
  <si>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</si>
  <si>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</si>
  <si>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</si>
  <si>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</si>
  <si>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</si>
  <si>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</si>
  <si>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</si>
  <si>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</si>
  <si>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</si>
  <si>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</si>
  <si>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</si>
  <si>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</si>
  <si>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</si>
  <si>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</si>
  <si>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</si>
  <si>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</si>
  <si>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</si>
  <si>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</si>
  <si>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</si>
  <si>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</si>
  <si>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</si>
  <si>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</si>
  <si>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</si>
  <si>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</si>
  <si>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</si>
  <si>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</si>
  <si>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</si>
  <si>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</si>
  <si>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</si>
  <si>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</si>
  <si>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</si>
  <si>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</si>
  <si>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</si>
  <si>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</si>
  <si>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</si>
  <si>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</si>
  <si>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</si>
  <si>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</si>
  <si>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</si>
  <si>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</si>
  <si>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</si>
  <si>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</si>
  <si>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</si>
  <si>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</si>
  <si>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</si>
  <si>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</si>
  <si>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</si>
  <si>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</si>
  <si>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</si>
  <si>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</si>
  <si>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</si>
  <si>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</si>
  <si>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</si>
  <si>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</si>
  <si>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</si>
  <si>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</si>
  <si>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</si>
  <si>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</si>
  <si>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</si>
  <si>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</si>
  <si>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</si>
  <si>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</si>
  <si>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</si>
  <si>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</si>
  <si>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</si>
  <si>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</si>
  <si>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</si>
  <si>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</si>
  <si>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</si>
  <si>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</si>
  <si>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</si>
  <si>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</si>
  <si>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</si>
  <si>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</si>
  <si>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</si>
  <si>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</si>
  <si>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</si>
  <si>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</si>
  <si>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</si>
  <si>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</si>
  <si>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</si>
  <si>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</si>
  <si>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</si>
  <si>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</si>
  <si>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</si>
  <si>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</si>
  <si>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</si>
  <si>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</si>
  <si>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</si>
  <si>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</si>
  <si>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</si>
  <si>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</si>
  <si>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</si>
  <si>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</si>
  <si>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</si>
  <si>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</si>
  <si>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</si>
  <si>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</si>
  <si>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</si>
  <si>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</si>
  <si>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</si>
  <si>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</si>
  <si>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</si>
  <si>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</si>
  <si>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</si>
  <si>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</si>
  <si>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</si>
  <si>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</si>
  <si>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</si>
  <si>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</si>
  <si>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</si>
  <si>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</si>
  <si>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</si>
  <si>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</si>
  <si>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</si>
  <si>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</si>
  <si>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</si>
  <si>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</si>
  <si>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</si>
  <si>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</si>
  <si>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</si>
  <si>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</si>
  <si>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</si>
  <si>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</si>
  <si>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</si>
  <si>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</si>
  <si>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</si>
  <si>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</si>
  <si>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</si>
  <si>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</si>
  <si>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</si>
  <si>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</si>
  <si>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</si>
  <si>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</si>
  <si>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</si>
  <si>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</si>
  <si>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</si>
  <si>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</si>
  <si>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</si>
  <si>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</si>
  <si>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</si>
  <si>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</si>
  <si>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</si>
  <si>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</si>
  <si>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</si>
  <si>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</si>
  <si>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</si>
  <si>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</si>
  <si>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</si>
  <si>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</si>
  <si>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</si>
  <si>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</si>
  <si>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</si>
  <si>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</si>
  <si>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</si>
  <si>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</si>
  <si>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</si>
  <si>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</si>
  <si>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</si>
  <si>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</si>
  <si>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</si>
  <si>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</si>
  <si>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</si>
  <si>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</si>
  <si>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</si>
  <si>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</si>
  <si>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</si>
  <si>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</si>
  <si>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</si>
  <si>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</si>
  <si>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</si>
  <si>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</si>
  <si>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</si>
  <si>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</si>
  <si>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</si>
  <si>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</si>
  <si>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</si>
  <si>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</si>
  <si>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</si>
  <si>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</si>
  <si>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</si>
  <si>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</si>
  <si>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</si>
  <si>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</si>
  <si>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</si>
  <si>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</si>
  <si>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</si>
  <si>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</si>
  <si>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</si>
  <si>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</si>
  <si>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</si>
  <si>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</si>
  <si>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</si>
  <si>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</si>
  <si>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</si>
  <si>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</si>
  <si>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</si>
  <si>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</si>
  <si>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</si>
  <si>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</si>
  <si>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</si>
  <si>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</si>
  <si>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</si>
  <si>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</si>
  <si>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</si>
  <si>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</si>
  <si>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</si>
  <si>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</si>
  <si>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</si>
  <si>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</si>
  <si>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</si>
  <si>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</si>
  <si>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</si>
  <si>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</si>
  <si>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</si>
  <si>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</si>
  <si>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</si>
  <si>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</si>
  <si>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</si>
  <si>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</si>
  <si>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</si>
  <si>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</si>
  <si>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</si>
  <si>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</si>
  <si>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</si>
  <si>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</si>
  <si>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</si>
  <si>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</si>
  <si>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</si>
  <si>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</si>
  <si>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</si>
  <si>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</si>
  <si>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</si>
  <si>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</si>
  <si>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</si>
  <si>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</si>
  <si>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</si>
  <si>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</si>
  <si>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</si>
  <si>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</si>
  <si>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</si>
  <si>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</si>
  <si>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</si>
  <si>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</si>
  <si>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</si>
  <si>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</si>
  <si>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</si>
  <si>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</si>
  <si>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</si>
  <si>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</si>
  <si>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</si>
  <si>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</si>
  <si>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</si>
  <si>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</si>
  <si>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</si>
  <si>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</si>
  <si>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</si>
  <si>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</si>
  <si>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</si>
  <si>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</si>
  <si>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</si>
  <si>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</si>
  <si>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</si>
  <si>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</si>
  <si>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</si>
  <si>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</si>
  <si>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</si>
  <si>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</si>
  <si>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</si>
  <si>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</si>
  <si>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</si>
  <si>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</si>
  <si>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</si>
  <si>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</si>
  <si>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</si>
  <si>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</si>
  <si>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</si>
  <si>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</si>
  <si>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</si>
  <si>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</si>
  <si>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</si>
  <si>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</si>
  <si>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</si>
  <si>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</si>
  <si>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</si>
  <si>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</si>
  <si>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</si>
  <si>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</si>
  <si>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</si>
  <si>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</si>
  <si>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</si>
  <si>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</si>
  <si>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</si>
  <si>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</si>
  <si>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</si>
  <si>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</si>
  <si>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</si>
  <si>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</si>
  <si>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</si>
  <si>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</si>
  <si>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</si>
  <si>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</si>
  <si>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</si>
  <si>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</si>
  <si>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</si>
  <si>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</si>
  <si>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</si>
  <si>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</si>
  <si>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</si>
  <si>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</si>
  <si>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</si>
  <si>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</si>
  <si>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</si>
  <si>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</si>
  <si>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</si>
  <si>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</si>
  <si>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</si>
  <si>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</si>
  <si>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</si>
  <si>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</si>
  <si>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</si>
  <si>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</si>
  <si>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</si>
  <si>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</si>
  <si>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</si>
  <si>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</si>
  <si>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</si>
  <si>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</si>
  <si>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</si>
  <si>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</si>
  <si>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</si>
  <si>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</si>
  <si>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</si>
  <si>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</si>
  <si>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</si>
  <si>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</si>
  <si>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</si>
  <si>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</si>
  <si>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</si>
  <si>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</si>
  <si>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</si>
  <si>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</si>
  <si>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</si>
  <si>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</si>
  <si>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</si>
  <si>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</si>
  <si>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</si>
  <si>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</si>
  <si>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</si>
  <si>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</si>
  <si>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</si>
  <si>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</si>
  <si>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</si>
  <si>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</si>
  <si>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</si>
  <si>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</si>
  <si>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</si>
  <si>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</si>
  <si>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</si>
  <si>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</si>
  <si>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</si>
  <si>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</si>
  <si>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</si>
  <si>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</si>
  <si>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</si>
  <si>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</si>
  <si>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</si>
  <si>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</si>
  <si>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</si>
  <si>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</si>
  <si>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</si>
  <si>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</si>
  <si>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</si>
  <si>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</si>
  <si>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</si>
  <si>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</si>
  <si>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</si>
  <si>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</si>
  <si>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</si>
  <si>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</si>
  <si>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</si>
  <si>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</si>
  <si>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</si>
  <si>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</si>
  <si>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</si>
  <si>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</si>
  <si>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</si>
  <si>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</si>
  <si>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</si>
  <si>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</si>
  <si>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</si>
  <si>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</si>
  <si>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</si>
  <si>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</si>
  <si>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</si>
  <si>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</si>
  <si>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</si>
  <si>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</si>
  <si>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</si>
  <si>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</si>
  <si>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</si>
  <si>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</si>
  <si>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</si>
  <si>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</si>
  <si>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</si>
  <si>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</si>
  <si>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</si>
  <si>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</si>
  <si>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</si>
  <si>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</si>
  <si>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</si>
  <si>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</si>
  <si>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</si>
  <si>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</si>
  <si>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</si>
  <si>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</si>
  <si>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</si>
  <si>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</si>
  <si>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</si>
  <si>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</si>
  <si>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</si>
  <si>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</si>
  <si>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</si>
  <si>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</si>
  <si>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</si>
  <si>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</si>
  <si>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</si>
  <si>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</si>
  <si>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</si>
  <si>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</si>
  <si>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</si>
  <si>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</si>
  <si>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</si>
  <si>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</si>
  <si>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</si>
  <si>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</si>
  <si>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</si>
  <si>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</si>
  <si>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</si>
  <si>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</si>
  <si>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</si>
  <si>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</si>
  <si>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</si>
  <si>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</si>
  <si>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</si>
  <si>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</si>
  <si>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</si>
  <si>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</si>
  <si>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</si>
  <si>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</si>
  <si>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</si>
  <si>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</si>
  <si>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</si>
  <si>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</si>
  <si>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</si>
  <si>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</si>
  <si>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</si>
  <si>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</si>
  <si>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</si>
  <si>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</si>
  <si>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</si>
  <si>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</si>
  <si>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</si>
  <si>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</si>
  <si>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</si>
  <si>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</si>
  <si>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</si>
  <si>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</si>
  <si>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</si>
  <si>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</si>
  <si>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</si>
  <si>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</si>
  <si>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</si>
  <si>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</si>
  <si>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</si>
  <si>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</si>
  <si>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</si>
  <si>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</si>
  <si>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</si>
  <si>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</si>
  <si>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</si>
  <si>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</si>
  <si>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</si>
  <si>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</si>
  <si>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</si>
  <si>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</si>
  <si>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</si>
  <si>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</si>
  <si>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</si>
  <si>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</si>
  <si>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</si>
  <si>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</si>
  <si>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</si>
  <si>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</si>
  <si>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</si>
  <si>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</si>
  <si>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</si>
  <si>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</si>
  <si>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</si>
  <si>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</si>
  <si>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</si>
  <si>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</si>
  <si>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</si>
  <si>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</si>
  <si>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</si>
  <si>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</si>
  <si>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</si>
  <si>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</si>
  <si>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</si>
  <si>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</si>
  <si>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</si>
  <si>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</si>
  <si>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</si>
  <si>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</si>
  <si>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</si>
  <si>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</si>
  <si>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</si>
  <si>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</si>
  <si>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</si>
  <si>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</si>
  <si>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</si>
  <si>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</si>
  <si>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</si>
  <si>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</si>
  <si>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</si>
  <si>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</si>
  <si>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</si>
  <si>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</si>
  <si>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</si>
  <si>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</si>
  <si>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</si>
  <si>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</si>
  <si>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</si>
  <si>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</si>
  <si>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</si>
  <si>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</si>
  <si>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</si>
  <si>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</si>
  <si>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</si>
  <si>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</si>
  <si>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</si>
  <si>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</si>
  <si>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</si>
  <si>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</si>
  <si>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</si>
  <si>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</si>
  <si>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</si>
  <si>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</si>
  <si>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</si>
  <si>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</si>
  <si>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</si>
  <si>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</si>
  <si>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</si>
  <si>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</si>
  <si>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</si>
  <si>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</si>
  <si>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</si>
  <si>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</si>
  <si>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</si>
  <si>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</si>
  <si>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</si>
  <si>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</si>
  <si>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</si>
  <si>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</si>
  <si>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</si>
  <si>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</si>
  <si>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</si>
  <si>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</si>
  <si>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</si>
  <si>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</si>
  <si>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</si>
  <si>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</si>
  <si>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</si>
  <si>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</si>
  <si>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</si>
  <si>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</si>
  <si>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</si>
  <si>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</si>
  <si>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</si>
  <si>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</si>
  <si>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</si>
  <si>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</si>
  <si>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</si>
  <si>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</si>
  <si>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</si>
  <si>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</si>
  <si>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</si>
  <si>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</si>
  <si>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</si>
  <si>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</si>
  <si>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</si>
  <si>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</si>
  <si>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</si>
  <si>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</si>
  <si>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</si>
  <si>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</si>
  <si>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</si>
  <si>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</si>
  <si>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</si>
  <si>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</si>
  <si>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</si>
  <si>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</si>
  <si>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</si>
  <si>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</si>
  <si>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</si>
  <si>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</si>
  <si>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</si>
  <si>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</si>
  <si>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</si>
  <si>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</si>
  <si>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</si>
  <si>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</si>
  <si>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</si>
  <si>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</si>
  <si>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</si>
  <si>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</si>
  <si>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</si>
  <si>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</si>
  <si>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</si>
  <si>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</si>
  <si>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</si>
  <si>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</si>
  <si>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</si>
  <si>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</si>
  <si>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</si>
  <si>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</si>
  <si>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</si>
  <si>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</si>
  <si>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</si>
  <si>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</si>
  <si>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</si>
  <si>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</si>
  <si>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</si>
  <si>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</si>
  <si>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</si>
  <si>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</si>
  <si>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</si>
  <si>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</si>
  <si>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</si>
  <si>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</si>
  <si>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</si>
  <si>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</si>
  <si>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</si>
  <si>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</si>
  <si>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</si>
  <si>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</si>
  <si>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</si>
  <si>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</si>
  <si>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</si>
  <si>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</si>
  <si>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</si>
  <si>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</si>
  <si>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</si>
  <si>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</si>
  <si>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</si>
  <si>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</si>
  <si>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</si>
  <si>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</si>
  <si>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</si>
  <si>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</si>
  <si>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</si>
  <si>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</si>
  <si>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</si>
  <si>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</si>
  <si>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</si>
  <si>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</si>
  <si>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</si>
  <si>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</si>
  <si>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</si>
  <si>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</si>
  <si>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</si>
  <si>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</si>
  <si>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</si>
  <si>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</si>
  <si>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</si>
  <si>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</si>
  <si>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</si>
  <si>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</si>
  <si>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</si>
  <si>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</si>
  <si>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</si>
  <si>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</si>
  <si>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</si>
  <si>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</si>
  <si>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</si>
  <si>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</si>
  <si>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</si>
  <si>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</si>
  <si>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</si>
  <si>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</si>
  <si>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</si>
  <si>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</si>
  <si>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</si>
  <si>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</si>
  <si>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</si>
  <si>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</si>
  <si>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</si>
  <si>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</si>
  <si>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</si>
  <si>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</si>
  <si>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</si>
  <si>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</si>
  <si>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</si>
  <si>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</si>
  <si>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</si>
  <si>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</si>
  <si>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</si>
  <si>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</si>
  <si>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</si>
  <si>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</si>
  <si>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</si>
  <si>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</si>
  <si>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</si>
  <si>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</si>
  <si>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</si>
  <si>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</si>
  <si>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</si>
  <si>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</si>
  <si>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</si>
  <si>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</si>
  <si>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</si>
  <si>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</si>
  <si>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</si>
  <si>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</si>
  <si>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</si>
  <si>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</si>
  <si>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</si>
  <si>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</si>
  <si>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</si>
  <si>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</si>
  <si>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</si>
  <si>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</si>
  <si>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</si>
  <si>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</si>
  <si>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</si>
  <si>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</si>
  <si>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</si>
  <si>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</si>
  <si>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</si>
  <si>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</si>
  <si>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</si>
  <si>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</si>
  <si>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</si>
  <si>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</si>
  <si>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</si>
  <si>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</si>
  <si>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</si>
  <si>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</si>
  <si>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</si>
  <si>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</si>
  <si>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</si>
  <si>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</si>
  <si>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</si>
  <si>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</si>
  <si>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</si>
  <si>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</si>
  <si>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</si>
  <si>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</si>
  <si>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</si>
  <si>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</si>
  <si>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</si>
  <si>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</si>
  <si>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</si>
  <si>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</si>
  <si>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</si>
  <si>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</si>
  <si>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</si>
  <si>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</si>
  <si>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</si>
  <si>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</si>
  <si>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</si>
  <si>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</si>
  <si>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</si>
  <si>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</si>
  <si>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</si>
  <si>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</si>
  <si>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</si>
  <si>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</si>
  <si>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</si>
  <si>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</si>
  <si>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</si>
  <si>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</si>
  <si>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</si>
  <si>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</si>
  <si>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</si>
  <si>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</si>
  <si>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</si>
  <si>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</si>
  <si>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</si>
  <si>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</si>
  <si>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</si>
  <si>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</si>
  <si>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</si>
  <si>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</si>
  <si>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</si>
  <si>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</si>
  <si>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</si>
  <si>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</si>
  <si>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</si>
  <si>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</si>
  <si>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</si>
  <si>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</si>
  <si>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</si>
  <si>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</si>
  <si>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</si>
  <si>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</si>
  <si>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</si>
  <si>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</si>
  <si>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</si>
  <si>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</si>
  <si>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</si>
  <si>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</si>
  <si>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</si>
  <si>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</si>
  <si>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</si>
  <si>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</si>
  <si>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</si>
  <si>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</si>
  <si>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</si>
  <si>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</si>
  <si>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</si>
  <si>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</si>
  <si>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</si>
  <si>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</si>
  <si>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</si>
  <si>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</si>
  <si>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</si>
  <si>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</si>
  <si>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</si>
  <si>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</si>
  <si>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</si>
  <si>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</si>
  <si>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</si>
  <si>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</si>
  <si>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</si>
  <si>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</si>
  <si>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</si>
  <si>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</si>
  <si>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</si>
  <si>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</si>
  <si>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</si>
  <si>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</si>
  <si>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</si>
  <si>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</si>
  <si>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</si>
  <si>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</si>
  <si>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</si>
  <si>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</si>
  <si>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</si>
  <si>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</si>
  <si>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</si>
  <si>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</si>
  <si>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</si>
  <si>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</si>
  <si>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</si>
  <si>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</si>
  <si>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</si>
  <si>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</si>
  <si>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</si>
  <si>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</si>
  <si>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</si>
  <si>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</si>
  <si>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</si>
  <si>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</si>
  <si>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</si>
  <si>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</si>
  <si>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</si>
  <si>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</si>
  <si>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</si>
  <si>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</si>
  <si>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</si>
  <si>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</si>
  <si>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</si>
  <si>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</si>
  <si>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</si>
  <si>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</si>
  <si>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</si>
  <si>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</si>
  <si>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</si>
  <si>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</si>
  <si>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</si>
  <si>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</si>
  <si>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</si>
  <si>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</si>
  <si>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</si>
  <si>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</si>
  <si>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</si>
  <si>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</si>
  <si>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</si>
  <si>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</si>
  <si>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</si>
  <si>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</si>
  <si>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</si>
  <si>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</si>
  <si>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</si>
  <si>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</si>
  <si>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</si>
  <si>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</si>
  <si>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</si>
  <si>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</si>
  <si>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</si>
  <si>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</si>
  <si>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</si>
  <si>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</si>
  <si>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</si>
  <si>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</si>
  <si>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</si>
  <si>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</si>
  <si>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</si>
  <si>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</si>
  <si>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</si>
  <si>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</si>
  <si>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</si>
  <si>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</si>
  <si>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</si>
  <si>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</si>
  <si>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</si>
  <si>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</si>
  <si>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</si>
  <si>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</si>
  <si>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</si>
  <si>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</si>
  <si>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</si>
  <si>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</si>
  <si>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</si>
  <si>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</si>
  <si>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</si>
  <si>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</si>
  <si>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</si>
  <si>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</si>
  <si>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</si>
  <si>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</si>
  <si>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</si>
  <si>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</si>
  <si>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</si>
  <si>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</si>
  <si>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</si>
  <si>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</si>
  <si>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</si>
  <si>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</si>
  <si>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</si>
  <si>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</si>
  <si>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</si>
  <si>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</si>
  <si>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</si>
  <si>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</si>
  <si>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</si>
  <si>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</si>
  <si>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</si>
  <si>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</si>
  <si>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</si>
  <si>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</si>
  <si>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</si>
  <si>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</si>
  <si>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</si>
  <si>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</si>
  <si>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</si>
  <si>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</si>
  <si>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</si>
  <si>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</si>
  <si>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</si>
  <si>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</si>
  <si>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</si>
  <si>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</si>
  <si>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</si>
  <si>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</si>
  <si>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</si>
  <si>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</si>
  <si>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</si>
  <si>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</si>
  <si>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</si>
  <si>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</si>
  <si>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</si>
  <si>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</si>
  <si>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</si>
  <si>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</si>
  <si>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</si>
  <si>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</si>
  <si>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</si>
  <si>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</si>
  <si>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</si>
  <si>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</si>
  <si>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</si>
  <si>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</si>
  <si>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</si>
  <si>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</si>
  <si>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</si>
  <si>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</si>
  <si>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</si>
  <si>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</si>
  <si>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</si>
  <si>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</si>
  <si>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</si>
  <si>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</si>
  <si>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</si>
  <si>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</si>
  <si>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</si>
  <si>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</si>
  <si>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</si>
  <si>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</si>
  <si>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</si>
  <si>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</si>
  <si>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</si>
  <si>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</si>
  <si>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</si>
  <si>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</si>
  <si>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</si>
  <si>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</si>
  <si>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</si>
  <si>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</si>
  <si>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</si>
  <si>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</si>
  <si>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</si>
  <si>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</si>
  <si>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</si>
  <si>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</si>
  <si>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</si>
  <si>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</si>
  <si>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</si>
  <si>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</si>
  <si>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</si>
  <si>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</si>
  <si>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</si>
  <si>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</si>
  <si>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</si>
  <si>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</si>
  <si>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</si>
  <si>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</si>
  <si>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</si>
  <si>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</si>
  <si>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</si>
  <si>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</si>
  <si>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</si>
  <si>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</si>
  <si>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</si>
  <si>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</si>
  <si>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</si>
  <si>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</si>
  <si>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</si>
  <si>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</si>
  <si>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</si>
  <si>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</si>
  <si>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</si>
  <si>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</si>
  <si>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</si>
  <si>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</si>
  <si>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</si>
  <si>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</si>
  <si>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</si>
  <si>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</si>
  <si>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</si>
  <si>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</si>
  <si>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</si>
  <si>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</si>
  <si>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</si>
  <si>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</si>
  <si>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</si>
  <si>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</si>
  <si>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</si>
  <si>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</si>
  <si>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</si>
  <si>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</si>
  <si>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</si>
  <si>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</si>
  <si>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</si>
  <si>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</si>
  <si>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</si>
  <si>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</si>
  <si>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</si>
  <si>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</si>
  <si>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</si>
  <si>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</si>
  <si>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</si>
  <si>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</si>
  <si>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</si>
  <si>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</si>
  <si>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</si>
  <si>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</si>
  <si>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</si>
  <si>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</si>
  <si>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</si>
  <si>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</si>
  <si>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</si>
  <si>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</si>
  <si>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</si>
  <si>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</si>
  <si>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</si>
  <si>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</si>
  <si>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</si>
  <si>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</si>
  <si>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</si>
  <si>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</si>
  <si>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</si>
  <si>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</si>
  <si>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</si>
  <si>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</si>
  <si>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</si>
  <si>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</si>
  <si>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</si>
  <si>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</si>
  <si>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</si>
  <si>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</si>
  <si>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</si>
  <si>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</si>
  <si>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</si>
  <si>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</si>
  <si>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</si>
  <si>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</si>
  <si>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</si>
  <si>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</si>
  <si>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</si>
  <si>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</si>
  <si>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</si>
  <si>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</si>
  <si>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</si>
  <si>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</si>
  <si>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</si>
  <si>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</si>
  <si>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</si>
  <si>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</si>
  <si>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</si>
  <si>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</si>
  <si>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</si>
  <si>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</si>
  <si>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</si>
  <si>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</si>
  <si>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</si>
  <si>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</si>
  <si>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</si>
  <si>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</si>
  <si>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</si>
  <si>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</si>
  <si>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</si>
  <si>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</si>
  <si>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</si>
  <si>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</si>
  <si>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</si>
  <si>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</si>
  <si>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</si>
  <si>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</si>
  <si>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</si>
  <si>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</si>
  <si>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</si>
  <si>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</si>
  <si>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</si>
  <si>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</si>
  <si>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</si>
  <si>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</si>
  <si>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</si>
  <si>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</si>
  <si>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</si>
  <si>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</si>
  <si>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</si>
  <si>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</si>
  <si>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</si>
  <si>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</si>
  <si>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</si>
  <si>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</si>
  <si>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</si>
  <si>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</si>
  <si>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</si>
  <si>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</si>
  <si>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</si>
  <si>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</si>
  <si>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</si>
  <si>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</si>
  <si>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</si>
  <si>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</si>
  <si>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</si>
  <si>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</si>
  <si>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</si>
  <si>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</si>
  <si>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</si>
  <si>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</si>
  <si>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</si>
  <si>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</si>
  <si>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</si>
  <si>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</si>
  <si>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</si>
  <si>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</si>
  <si>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</si>
  <si>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</si>
  <si>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</si>
  <si>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</si>
  <si>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</si>
  <si>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</si>
  <si>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</si>
  <si>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</si>
  <si>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</si>
  <si>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</si>
  <si>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</si>
  <si>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</si>
  <si>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</si>
  <si>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</si>
  <si>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</si>
  <si>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</si>
  <si>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</si>
  <si>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</si>
  <si>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</si>
  <si>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</si>
  <si>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</si>
  <si>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</si>
  <si>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</si>
  <si>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</si>
  <si>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</si>
  <si>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</si>
  <si>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</si>
  <si>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</si>
  <si>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</si>
  <si>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</si>
  <si>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</si>
  <si>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</si>
  <si>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</si>
  <si>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</si>
  <si>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</si>
  <si>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</si>
  <si>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</si>
  <si>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</si>
  <si>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</si>
  <si>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</si>
  <si>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</si>
  <si>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</si>
  <si>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</si>
  <si>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</si>
  <si>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</si>
  <si>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</si>
  <si>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</si>
  <si>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</si>
  <si>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</si>
  <si>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</si>
  <si>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</si>
  <si>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</si>
  <si>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</si>
  <si>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</si>
  <si>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</si>
  <si>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</si>
  <si>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</si>
  <si>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</si>
  <si>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</si>
  <si>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</si>
  <si>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</si>
  <si>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</si>
  <si>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</si>
  <si>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</si>
  <si>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</si>
  <si>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</si>
  <si>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</si>
  <si>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</si>
  <si>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</si>
  <si>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</si>
  <si>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</si>
  <si>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</si>
  <si>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</si>
  <si>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</si>
  <si>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</si>
  <si>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</si>
  <si>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</si>
  <si>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</si>
  <si>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</si>
  <si>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</si>
  <si>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</si>
  <si>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</si>
  <si>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</si>
  <si>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</si>
  <si>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</si>
  <si>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</si>
  <si>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</si>
  <si>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</si>
  <si>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</si>
  <si>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</si>
  <si>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</si>
  <si>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</si>
  <si>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</si>
  <si>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</si>
  <si>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</si>
  <si>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</si>
  <si>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</si>
  <si>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</si>
  <si>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</si>
  <si>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</si>
  <si>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</si>
  <si>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</si>
  <si>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</si>
  <si>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</si>
  <si>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</si>
  <si>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</si>
  <si>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</si>
  <si>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</si>
  <si>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</si>
  <si>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</si>
  <si>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</si>
  <si>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</si>
  <si>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</si>
  <si>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</si>
  <si>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</si>
  <si>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</si>
  <si>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</si>
  <si>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</si>
  <si>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</si>
  <si>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</si>
  <si>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</si>
  <si>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</si>
  <si>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</si>
  <si>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</si>
  <si>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</si>
  <si>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</si>
  <si>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</si>
  <si>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</si>
  <si>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</si>
  <si>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</si>
  <si>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</si>
  <si>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</si>
  <si>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</si>
  <si>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</si>
  <si>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</si>
  <si>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</si>
  <si>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</si>
  <si>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</si>
  <si>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</si>
  <si>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</si>
  <si>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</si>
  <si>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</si>
  <si>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</si>
  <si>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</si>
  <si>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</si>
  <si>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</si>
  <si>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</si>
  <si>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</si>
  <si>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</si>
  <si>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</si>
  <si>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</si>
  <si>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</si>
  <si>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</si>
  <si>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</si>
  <si>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</si>
  <si>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</si>
  <si>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</si>
  <si>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</si>
  <si>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</si>
  <si>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</si>
  <si>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</si>
  <si>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</si>
  <si>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</si>
  <si>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</si>
  <si>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</si>
  <si>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</si>
  <si>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</si>
  <si>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</si>
  <si>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</si>
  <si>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</si>
  <si>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</si>
  <si>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</si>
  <si>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</si>
  <si>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</si>
  <si>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</si>
  <si>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</si>
  <si>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</si>
  <si>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</si>
  <si>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</si>
  <si>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</si>
  <si>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</si>
  <si>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</si>
  <si>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</si>
  <si>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</si>
  <si>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</si>
  <si>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</si>
  <si>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</si>
  <si>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</si>
  <si>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</si>
  <si>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</si>
  <si>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</si>
  <si>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</si>
  <si>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</si>
  <si>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</si>
  <si>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</si>
  <si>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</si>
  <si>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</si>
  <si>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</si>
  <si>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</si>
  <si>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</si>
  <si>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</si>
  <si>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</si>
  <si>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</si>
  <si>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</si>
  <si>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</si>
  <si>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</si>
  <si>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</si>
  <si>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</si>
  <si>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</si>
  <si>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</si>
  <si>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</si>
  <si>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</si>
  <si>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</si>
  <si>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</si>
  <si>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</si>
  <si>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</si>
  <si>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</si>
  <si>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</si>
  <si>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</si>
  <si>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</si>
  <si>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</si>
  <si>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</si>
  <si>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</si>
  <si>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</si>
  <si>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</si>
  <si>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</si>
  <si>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</si>
  <si>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</si>
  <si>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</si>
  <si>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</si>
  <si>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</si>
  <si>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</si>
  <si>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</si>
  <si>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</si>
  <si>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</si>
  <si>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</si>
  <si>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</si>
  <si>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</si>
  <si>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</si>
  <si>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</si>
  <si>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</si>
  <si>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</si>
  <si>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</si>
  <si>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</si>
  <si>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</si>
  <si>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</si>
  <si>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</si>
  <si>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</si>
  <si>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</si>
  <si>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</si>
  <si>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</si>
  <si>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</si>
  <si>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</si>
  <si>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</si>
  <si>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</si>
  <si>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</si>
  <si>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</si>
  <si>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</si>
  <si>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</si>
  <si>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</si>
  <si>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</si>
  <si>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</si>
  <si>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</si>
  <si>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</si>
  <si>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</si>
  <si>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</si>
  <si>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</si>
  <si>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</si>
  <si>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</si>
  <si>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</si>
  <si>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</si>
  <si>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</si>
  <si>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</si>
  <si>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</si>
  <si>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</si>
  <si>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</si>
  <si>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</si>
  <si>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</si>
  <si>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</si>
  <si>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</si>
  <si>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</si>
  <si>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</si>
  <si>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</si>
  <si>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</si>
  <si>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</si>
  <si>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</si>
  <si>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</si>
  <si>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</si>
  <si>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</si>
  <si>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</si>
  <si>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</si>
  <si>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</si>
  <si>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</si>
  <si>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</si>
  <si>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</si>
  <si>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</si>
  <si>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</si>
  <si>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</si>
  <si>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</si>
  <si>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</si>
  <si>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</si>
  <si>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</si>
  <si>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</si>
  <si>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</si>
  <si>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</si>
  <si>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</si>
  <si>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</si>
  <si>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</si>
  <si>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</si>
  <si>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</si>
  <si>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</si>
  <si>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</si>
  <si>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</si>
  <si>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</si>
  <si>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</si>
  <si>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</si>
  <si>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</si>
  <si>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</si>
  <si>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</si>
  <si>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</si>
  <si>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</si>
  <si>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</si>
  <si>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</si>
  <si>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</si>
  <si>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</si>
  <si>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</si>
  <si>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</si>
  <si>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</si>
  <si>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</si>
  <si>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</si>
  <si>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</si>
  <si>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</si>
  <si>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</si>
  <si>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</si>
  <si>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</si>
  <si>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</si>
  <si>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</si>
  <si>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</si>
  <si>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</si>
  <si>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</si>
  <si>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</si>
  <si>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</si>
  <si>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</si>
  <si>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</si>
  <si>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</si>
  <si>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</si>
  <si>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</si>
  <si>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</si>
  <si>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</si>
  <si>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</si>
  <si>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</si>
  <si>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</si>
  <si>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</si>
  <si>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</si>
  <si>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</si>
  <si>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</si>
  <si>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</si>
  <si>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</si>
  <si>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</si>
  <si>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</si>
  <si>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</si>
  <si>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</si>
  <si>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</si>
  <si>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</si>
  <si>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</si>
  <si>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</si>
  <si>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</si>
  <si>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</si>
  <si>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</si>
  <si>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</si>
  <si>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</si>
  <si>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</si>
  <si>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</si>
  <si>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</si>
  <si>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</si>
  <si>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</si>
  <si>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</si>
  <si>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</si>
  <si>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</si>
  <si>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</si>
  <si>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</si>
  <si>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</si>
  <si>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</si>
  <si>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</si>
  <si>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</si>
  <si>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</si>
  <si>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</si>
  <si>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</si>
  <si>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</si>
  <si>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</si>
  <si>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</si>
  <si>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</si>
  <si>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</si>
  <si>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</si>
  <si>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</si>
  <si>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</si>
  <si>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</si>
  <si>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</si>
  <si>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</si>
  <si>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</si>
  <si>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</si>
  <si>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</si>
  <si>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</si>
  <si>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</si>
  <si>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</si>
  <si>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</si>
  <si>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</si>
  <si>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</si>
  <si>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</si>
  <si>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</si>
  <si>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</si>
  <si>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</si>
  <si>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</si>
  <si>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</si>
  <si>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</si>
  <si>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</si>
  <si>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</si>
  <si>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</si>
  <si>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</si>
  <si>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</si>
  <si>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</si>
  <si>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</si>
  <si>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</si>
  <si>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</si>
  <si>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</si>
  <si>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</si>
  <si>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</si>
  <si>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</si>
  <si>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</si>
  <si>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</si>
  <si>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</si>
  <si>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</si>
  <si>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</si>
  <si>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</si>
  <si>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</si>
  <si>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</si>
  <si>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</si>
  <si>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</si>
  <si>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</si>
  <si>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</si>
  <si>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</si>
  <si>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</si>
  <si>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</si>
  <si>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</si>
  <si>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</si>
  <si>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</si>
  <si>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</si>
  <si>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</si>
  <si>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</si>
  <si>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</si>
  <si>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</si>
  <si>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</si>
  <si>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</si>
  <si>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</si>
  <si>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</si>
  <si>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</si>
  <si>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</si>
  <si>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</si>
  <si>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</si>
  <si>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</si>
  <si>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</si>
  <si>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</si>
  <si>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</si>
  <si>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</si>
  <si>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</si>
  <si>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</si>
  <si>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</si>
  <si>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</si>
  <si>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</si>
  <si>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</si>
  <si>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</si>
  <si>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</si>
  <si>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</si>
  <si>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</si>
  <si>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</si>
  <si>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</si>
  <si>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</si>
  <si>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</si>
  <si>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</si>
  <si>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</si>
  <si>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</si>
  <si>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</si>
  <si>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</si>
  <si>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</si>
  <si>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</si>
  <si>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</si>
  <si>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</si>
  <si>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</si>
  <si>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</si>
  <si>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</si>
  <si>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</si>
  <si>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</si>
  <si>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</si>
  <si>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</si>
  <si>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</si>
  <si>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</si>
  <si>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</si>
  <si>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</si>
  <si>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</si>
  <si>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</si>
  <si>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</si>
  <si>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</si>
  <si>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</si>
  <si>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</si>
  <si>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</si>
  <si>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</si>
  <si>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</si>
  <si>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</si>
  <si>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</si>
  <si>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</si>
  <si>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</si>
  <si>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</si>
  <si>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</si>
  <si>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</si>
  <si>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</si>
  <si>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</si>
  <si>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</si>
  <si>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</si>
  <si>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</si>
  <si>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</si>
  <si>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</si>
  <si>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</si>
  <si>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</si>
  <si>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</si>
  <si>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</si>
  <si>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</si>
  <si>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</si>
  <si>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</si>
  <si>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</si>
  <si>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</si>
  <si>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</si>
  <si>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</si>
  <si>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</si>
  <si>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</si>
  <si>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</si>
  <si>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</si>
  <si>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</si>
  <si>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</si>
  <si>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</si>
  <si>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</si>
  <si>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</si>
  <si>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</si>
  <si>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</si>
  <si>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</si>
  <si>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</si>
  <si>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</si>
  <si>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</si>
  <si>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</si>
  <si>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</si>
  <si>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</si>
  <si>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</si>
  <si>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</si>
  <si>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</si>
  <si>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</si>
  <si>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</si>
  <si>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</si>
  <si>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</si>
  <si>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</si>
  <si>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</si>
  <si>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</si>
  <si>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</si>
  <si>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</si>
  <si>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</si>
  <si>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</si>
  <si>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</si>
  <si>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</si>
  <si>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</si>
  <si>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</si>
  <si>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</si>
  <si>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</si>
  <si>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</si>
  <si>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</si>
  <si>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</si>
  <si>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</si>
  <si>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</si>
  <si>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</si>
  <si>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</si>
  <si>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</si>
  <si>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</si>
  <si>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</si>
  <si>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</si>
  <si>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</si>
  <si>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</si>
  <si>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</si>
  <si>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</si>
  <si>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</si>
  <si>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</si>
  <si>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</si>
  <si>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</si>
  <si>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</si>
  <si>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</si>
  <si>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</si>
  <si>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</si>
  <si>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</si>
  <si>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</si>
  <si>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</si>
  <si>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</si>
  <si>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</si>
  <si>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</si>
  <si>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</si>
  <si>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</si>
  <si>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</si>
  <si>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</si>
  <si>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</si>
  <si>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</si>
  <si>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</si>
  <si>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</si>
  <si>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</si>
  <si>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</si>
  <si>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</si>
  <si>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</si>
  <si>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</si>
  <si>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</si>
  <si>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</si>
  <si>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</si>
  <si>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</si>
  <si>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</si>
  <si>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</si>
  <si>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</si>
  <si>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</si>
  <si>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</si>
  <si>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</si>
  <si>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</si>
  <si>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</si>
  <si>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</si>
  <si>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</si>
  <si>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</si>
  <si>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</si>
  <si>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</si>
  <si>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</si>
  <si>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</si>
  <si>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</si>
  <si>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</si>
  <si>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</si>
  <si>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</si>
  <si>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</si>
  <si>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</si>
  <si>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</si>
  <si>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</si>
  <si>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</si>
  <si>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</si>
  <si>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</si>
  <si>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</si>
  <si>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</si>
  <si>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</si>
  <si>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</si>
  <si>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</si>
  <si>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</si>
  <si>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</si>
  <si>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</si>
  <si>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</si>
  <si>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</si>
  <si>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</si>
  <si>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</si>
  <si>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</si>
  <si>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</si>
  <si>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</si>
  <si>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</si>
  <si>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</si>
  <si>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</si>
  <si>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</si>
  <si>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</si>
  <si>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</si>
  <si>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</si>
  <si>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</si>
  <si>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</si>
  <si>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</si>
  <si>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</si>
  <si>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</si>
  <si>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</si>
  <si>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</si>
  <si>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</si>
  <si>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</si>
  <si>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</si>
  <si>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</si>
  <si>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</si>
  <si>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</si>
  <si>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</si>
  <si>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</si>
  <si>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</si>
  <si>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</si>
  <si>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</si>
  <si>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</si>
  <si>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</si>
  <si>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</si>
  <si>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</si>
  <si>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</si>
  <si>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</si>
  <si>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</si>
  <si>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</si>
  <si>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</si>
  <si>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</si>
  <si>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</si>
  <si>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</si>
  <si>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</si>
  <si>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</si>
  <si>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</si>
  <si>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</si>
  <si>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</si>
  <si>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</si>
  <si>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</si>
  <si>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</si>
  <si>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</si>
  <si>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</si>
  <si>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</si>
  <si>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</si>
  <si>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</si>
  <si>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</si>
  <si>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</si>
  <si>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</si>
  <si>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</si>
  <si>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</si>
  <si>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</si>
  <si>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</si>
  <si>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</si>
  <si>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</si>
  <si>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</si>
  <si>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</si>
  <si>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</si>
  <si>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</si>
  <si>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</si>
  <si>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</si>
  <si>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</si>
  <si>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</si>
  <si>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</si>
  <si>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</si>
  <si>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</si>
  <si>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</si>
  <si>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</si>
  <si>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</si>
  <si>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</si>
  <si>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</si>
  <si>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</si>
  <si>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</si>
  <si>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</si>
  <si>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</si>
  <si>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</si>
  <si>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</si>
  <si>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</si>
  <si>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</si>
  <si>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</si>
  <si>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</si>
  <si>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</si>
  <si>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</si>
  <si>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</si>
  <si>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</si>
  <si>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</si>
  <si>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</si>
  <si>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</si>
  <si>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</si>
  <si>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</si>
  <si>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</si>
  <si>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</si>
  <si>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</si>
  <si>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</si>
  <si>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</si>
  <si>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</si>
  <si>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</si>
  <si>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</si>
  <si>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</si>
  <si>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</si>
  <si>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</si>
  <si>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</si>
  <si>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</si>
  <si>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</si>
  <si>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</si>
  <si>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</si>
  <si>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</si>
  <si>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</si>
  <si>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</si>
  <si>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</si>
  <si>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</si>
  <si>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</si>
  <si>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</si>
  <si>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</si>
  <si>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</si>
  <si>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</si>
  <si>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</si>
  <si>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</si>
  <si>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</si>
  <si>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</si>
  <si>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</si>
  <si>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</si>
  <si>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</si>
  <si>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</si>
  <si>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</si>
  <si>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</si>
  <si>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</si>
  <si>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</si>
  <si>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</si>
  <si>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</si>
  <si>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</si>
  <si>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</si>
  <si>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</si>
  <si>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</si>
  <si>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</si>
  <si>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</si>
  <si>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</si>
  <si>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</si>
  <si>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</si>
  <si>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</si>
  <si>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</si>
  <si>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</si>
  <si>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</si>
  <si>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</si>
  <si>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</si>
  <si>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</si>
  <si>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</si>
  <si>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</si>
  <si>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</si>
  <si>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</si>
  <si>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</si>
  <si>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</si>
  <si>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</si>
  <si>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</si>
  <si>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</si>
  <si>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</si>
  <si>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</si>
  <si>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</si>
  <si>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</si>
  <si>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</si>
  <si>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</si>
  <si>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</si>
  <si>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</si>
  <si>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</si>
  <si>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</si>
  <si>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</si>
  <si>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</si>
  <si>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</si>
  <si>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</si>
  <si>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</si>
  <si>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</si>
  <si>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</si>
  <si>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</si>
  <si>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</si>
  <si>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</si>
  <si>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</si>
  <si>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</si>
  <si>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</si>
  <si>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</si>
  <si>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</si>
  <si>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</si>
  <si>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</si>
  <si>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</si>
  <si>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</si>
  <si>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</si>
  <si>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</si>
  <si>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</si>
  <si>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</si>
  <si>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</si>
  <si>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</si>
  <si>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</si>
  <si>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</si>
  <si>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</si>
  <si>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</si>
  <si>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</si>
  <si>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</si>
  <si>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</si>
  <si>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</si>
  <si>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</si>
  <si>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</si>
  <si>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</si>
  <si>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</si>
  <si>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</si>
  <si>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</si>
  <si>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</si>
  <si>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</si>
  <si>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</si>
  <si>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</si>
  <si>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</si>
  <si>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</si>
  <si>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</si>
  <si>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</si>
  <si>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</si>
  <si>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</si>
  <si>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</si>
  <si>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</si>
  <si>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</si>
  <si>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</si>
  <si>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</si>
  <si>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</si>
  <si>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</si>
  <si>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</si>
  <si>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</si>
  <si>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</si>
  <si>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</si>
  <si>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</si>
  <si>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</si>
  <si>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</si>
  <si>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</si>
  <si>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</si>
  <si>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</si>
  <si>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</si>
  <si>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</si>
  <si>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</si>
  <si>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</si>
  <si>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</si>
  <si>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</si>
  <si>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</si>
  <si>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</si>
  <si>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</si>
  <si>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</si>
  <si>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</si>
  <si>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</si>
  <si>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</si>
  <si>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</si>
  <si>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</si>
  <si>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</si>
  <si>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</si>
  <si>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</si>
  <si>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</si>
  <si>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</si>
  <si>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</si>
  <si>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</si>
  <si>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</si>
  <si>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</si>
  <si>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</si>
  <si>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</si>
  <si>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</si>
  <si>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</si>
  <si>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</si>
  <si>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</si>
  <si>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</si>
  <si>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</si>
  <si>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</si>
  <si>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</si>
  <si>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</si>
  <si>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</si>
  <si>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</si>
  <si>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</si>
  <si>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</si>
  <si>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</si>
  <si>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</si>
  <si>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</si>
  <si>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</si>
  <si>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</si>
  <si>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</si>
  <si>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</si>
  <si>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</si>
  <si>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</si>
  <si>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</si>
  <si>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</si>
  <si>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</si>
  <si>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</si>
  <si>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</si>
  <si>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</si>
  <si>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</si>
  <si>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</si>
  <si>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</si>
  <si>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</si>
  <si>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</si>
  <si>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</si>
  <si>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</si>
  <si>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</si>
  <si>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</si>
  <si>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</si>
  <si>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</si>
  <si>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</si>
  <si>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</si>
  <si>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</si>
  <si>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</si>
  <si>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</si>
  <si>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</si>
  <si>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</si>
  <si>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</si>
  <si>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</si>
  <si>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</si>
  <si>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</si>
  <si>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</si>
  <si>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</si>
  <si>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</si>
  <si>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</si>
  <si>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</si>
  <si>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</si>
  <si>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</si>
  <si>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</si>
  <si>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</si>
  <si>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</si>
  <si>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</si>
  <si>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</si>
  <si>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</si>
  <si>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</si>
  <si>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</si>
  <si>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</si>
  <si>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</si>
  <si>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</si>
  <si>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</si>
  <si>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</si>
  <si>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</si>
  <si>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</si>
  <si>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</si>
  <si>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</si>
  <si>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</si>
  <si>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</si>
  <si>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</si>
  <si>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</si>
  <si>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</si>
  <si>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</si>
  <si>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</si>
  <si>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</si>
  <si>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</si>
  <si>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</si>
  <si>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</si>
  <si>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</si>
  <si>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</si>
  <si>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</si>
  <si>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</si>
  <si>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</si>
  <si>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</si>
  <si>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</si>
  <si>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</si>
  <si>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</si>
  <si>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</si>
  <si>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</si>
  <si>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</si>
  <si>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</si>
  <si>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</si>
  <si>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</si>
  <si>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</si>
  <si>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</si>
  <si>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</si>
  <si>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</si>
  <si>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</si>
  <si>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</si>
  <si>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</si>
  <si>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</si>
  <si>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</si>
  <si>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</si>
  <si>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</si>
  <si>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</si>
  <si>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</si>
  <si>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</si>
  <si>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</si>
  <si>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</si>
  <si>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</si>
  <si>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</si>
  <si>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</si>
  <si>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</si>
  <si>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</si>
  <si>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</si>
  <si>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</si>
  <si>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</si>
  <si>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</si>
  <si>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</si>
  <si>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</si>
  <si>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</si>
  <si>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</si>
  <si>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</si>
  <si>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</si>
  <si>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</si>
  <si>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</si>
  <si>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</si>
  <si>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</si>
  <si>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</si>
  <si>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</si>
  <si>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</si>
  <si>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</si>
  <si>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</si>
  <si>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</si>
  <si>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</si>
  <si>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</si>
  <si>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</si>
  <si>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</si>
  <si>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</si>
  <si>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</si>
  <si>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</si>
  <si>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</si>
  <si>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</si>
  <si>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</si>
  <si>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</si>
  <si>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</si>
  <si>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</si>
  <si>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</si>
  <si>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</si>
  <si>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</si>
  <si>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</si>
  <si>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</si>
  <si>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</si>
  <si>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</si>
  <si>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</si>
  <si>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</si>
  <si>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</si>
  <si>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</si>
  <si>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</si>
  <si>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</si>
  <si>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</si>
  <si>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</si>
  <si>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</si>
  <si>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</si>
  <si>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</si>
  <si>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</si>
  <si>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</si>
  <si>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</si>
  <si>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</si>
  <si>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</si>
  <si>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</si>
  <si>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</si>
  <si>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</si>
  <si>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</si>
  <si>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</si>
  <si>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</si>
  <si>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</si>
  <si>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</si>
  <si>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</si>
  <si>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</si>
  <si>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</si>
  <si>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</si>
  <si>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</si>
  <si>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</si>
  <si>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</si>
  <si>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</si>
  <si>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</si>
  <si>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</si>
  <si>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</si>
  <si>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</si>
  <si>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</si>
  <si>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</si>
  <si>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</si>
  <si>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</si>
  <si>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</si>
  <si>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</si>
  <si>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</si>
  <si>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</si>
  <si>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</si>
  <si>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</si>
  <si>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</si>
  <si>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</si>
  <si>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</si>
  <si>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</si>
  <si>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</si>
  <si>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</si>
  <si>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</si>
  <si>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</si>
  <si>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</si>
  <si>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</si>
  <si>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</si>
  <si>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</si>
  <si>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</si>
  <si>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</si>
  <si>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</si>
  <si>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</si>
  <si>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</si>
  <si>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</si>
  <si>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</si>
  <si>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</si>
  <si>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</si>
  <si>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</si>
  <si>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</si>
  <si>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</si>
  <si>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</si>
  <si>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</si>
  <si>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</si>
  <si>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</si>
  <si>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</si>
  <si>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</si>
  <si>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</si>
  <si>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</si>
  <si>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</si>
  <si>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</si>
  <si>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</si>
  <si>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</si>
  <si>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</si>
  <si>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</si>
  <si>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</si>
  <si>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</si>
  <si>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</si>
  <si>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</si>
  <si>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</si>
  <si>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</si>
  <si>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</si>
  <si>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</si>
  <si>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</si>
  <si>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</si>
  <si>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</si>
  <si>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</si>
  <si>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</si>
  <si>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</si>
  <si>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</si>
  <si>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</si>
  <si>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</si>
  <si>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</si>
  <si>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</si>
  <si>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</si>
  <si>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</si>
  <si>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</si>
  <si>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</si>
  <si>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</si>
  <si>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</si>
  <si>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</si>
  <si>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</si>
  <si>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</si>
  <si>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</si>
  <si>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</si>
  <si>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</si>
  <si>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</si>
  <si>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</si>
  <si>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</si>
  <si>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</si>
  <si>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</si>
  <si>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</si>
  <si>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</si>
  <si>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</si>
  <si>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</si>
  <si>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</si>
  <si>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</si>
  <si>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</si>
  <si>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</si>
  <si>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</si>
  <si>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</si>
  <si>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</si>
  <si>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</si>
  <si>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</si>
  <si>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</si>
  <si>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</si>
  <si>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</si>
  <si>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</si>
  <si>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</si>
  <si>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</si>
  <si>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</si>
  <si>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</si>
  <si>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</si>
  <si>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</si>
  <si>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</si>
  <si>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</si>
  <si>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</si>
  <si>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</si>
  <si>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</si>
  <si>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</si>
  <si>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</si>
  <si>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</si>
  <si>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</si>
  <si>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</si>
  <si>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</si>
  <si>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</si>
  <si>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</si>
  <si>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</si>
  <si>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</si>
  <si>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</si>
  <si>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</si>
  <si>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</si>
  <si>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</si>
  <si>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</si>
  <si>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</si>
  <si>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</si>
  <si>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</si>
  <si>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</si>
  <si>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</si>
  <si>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</si>
  <si>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</si>
  <si>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</si>
  <si>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</si>
  <si>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</si>
  <si>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</si>
  <si>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</si>
  <si>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</si>
  <si>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</si>
  <si>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</si>
  <si>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</si>
  <si>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</si>
  <si>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</si>
  <si>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</si>
  <si>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</si>
  <si>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</si>
  <si>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</si>
  <si>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</si>
  <si>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</si>
  <si>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</si>
  <si>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</si>
  <si>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</si>
  <si>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</si>
  <si>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</si>
  <si>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</si>
  <si>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</si>
  <si>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</si>
  <si>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</si>
  <si>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</si>
  <si>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</si>
  <si>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</si>
  <si>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</si>
  <si>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</si>
  <si>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</si>
  <si>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</si>
  <si>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</si>
  <si>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</si>
  <si>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</si>
  <si>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</si>
  <si>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</si>
  <si>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</si>
  <si>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</si>
  <si>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</si>
  <si>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</si>
  <si>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</si>
  <si>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</si>
  <si>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</si>
  <si>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</si>
  <si>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</si>
  <si>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</si>
  <si>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</si>
  <si>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</si>
  <si>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</si>
  <si>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</si>
  <si>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</si>
  <si>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</si>
  <si>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</si>
  <si>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</si>
  <si>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</si>
  <si>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</si>
  <si>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</si>
  <si>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</si>
  <si>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</si>
  <si>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</si>
  <si>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</si>
  <si>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</si>
  <si>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</si>
  <si>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</si>
  <si>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</si>
  <si>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</si>
  <si>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</si>
  <si>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</si>
  <si>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</si>
  <si>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</si>
  <si>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</si>
  <si>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</si>
  <si>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</si>
  <si>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</si>
  <si>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</si>
  <si>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</si>
  <si>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</si>
  <si>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</si>
  <si>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</si>
  <si>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</si>
  <si>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</si>
  <si>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</si>
  <si>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</si>
  <si>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</si>
  <si>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</si>
  <si>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</si>
  <si>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</si>
  <si>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</si>
  <si>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</si>
  <si>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</si>
  <si>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</si>
  <si>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</si>
  <si>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</si>
  <si>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</si>
  <si>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</si>
  <si>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</si>
  <si>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</si>
  <si>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</si>
  <si>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</si>
  <si>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</si>
  <si>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</si>
  <si>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</si>
  <si>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</si>
  <si>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</si>
  <si>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</si>
  <si>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</si>
  <si>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</si>
  <si>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</si>
  <si>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</si>
  <si>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</si>
  <si>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</si>
  <si>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</si>
  <si>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</si>
  <si>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</si>
  <si>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</si>
  <si>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</si>
  <si>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</si>
  <si>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</si>
  <si>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</si>
  <si>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</si>
  <si>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</si>
  <si>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</si>
  <si>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</si>
  <si>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</si>
  <si>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</si>
  <si>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</si>
  <si>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</si>
  <si>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</si>
  <si>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</si>
  <si>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</si>
  <si>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</si>
  <si>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</si>
  <si>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</si>
  <si>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</si>
  <si>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</si>
  <si>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</si>
  <si>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</si>
  <si>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</si>
  <si>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</si>
  <si>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</si>
  <si>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</si>
  <si>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</si>
  <si>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</si>
  <si>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</si>
  <si>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</si>
  <si>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</si>
  <si>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</si>
  <si>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</si>
  <si>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</si>
  <si>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</si>
  <si>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</si>
  <si>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</si>
  <si>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</si>
  <si>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</si>
  <si>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</si>
  <si>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</si>
  <si>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</si>
  <si>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</si>
  <si>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</si>
  <si>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</si>
  <si>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</si>
  <si>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</si>
  <si>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</si>
  <si>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</si>
  <si>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</si>
  <si>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</si>
  <si>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</si>
  <si>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</si>
  <si>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</si>
  <si>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</si>
  <si>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</si>
  <si>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</si>
  <si>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</si>
  <si>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</si>
  <si>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</si>
  <si>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</si>
  <si>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</si>
  <si>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</si>
  <si>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</si>
  <si>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</si>
  <si>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</si>
  <si>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</si>
  <si>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</si>
  <si>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</si>
  <si>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</si>
  <si>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</si>
  <si>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</si>
  <si>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</si>
  <si>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</si>
  <si>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</si>
  <si>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</si>
  <si>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</si>
  <si>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</si>
  <si>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</si>
  <si>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</si>
  <si>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</si>
  <si>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</si>
  <si>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</si>
  <si>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</si>
  <si>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</si>
  <si>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</si>
  <si>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</si>
  <si>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</si>
  <si>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</si>
  <si>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</si>
  <si>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</si>
  <si>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</si>
  <si>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</si>
  <si>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</si>
  <si>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</si>
  <si>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</si>
  <si>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</si>
  <si>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</si>
  <si>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</si>
  <si>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</si>
  <si>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</si>
  <si>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</si>
  <si>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</si>
  <si>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</si>
  <si>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</si>
  <si>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</si>
  <si>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</si>
  <si>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</si>
  <si>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</si>
  <si>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</si>
  <si>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</si>
  <si>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</si>
  <si>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</si>
  <si>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</si>
  <si>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</si>
  <si>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</si>
  <si>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</si>
  <si>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</si>
  <si>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</si>
  <si>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</si>
  <si>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</si>
  <si>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</si>
  <si>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</si>
  <si>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</si>
  <si>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</si>
  <si>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</si>
  <si>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</si>
  <si>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</si>
  <si>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</si>
  <si>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</si>
  <si>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</si>
  <si>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</si>
  <si>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</si>
  <si>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</si>
  <si>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</si>
  <si>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</si>
  <si>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</si>
  <si>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</si>
  <si>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</si>
  <si>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</si>
  <si>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</si>
  <si>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</si>
  <si>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</si>
  <si>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</si>
  <si>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</si>
  <si>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</si>
  <si>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</si>
  <si>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</si>
  <si>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</si>
  <si>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</si>
  <si>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</si>
  <si>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</si>
  <si>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</si>
  <si>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</si>
  <si>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</si>
  <si>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</si>
  <si>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</si>
  <si>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</si>
  <si>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</si>
  <si>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</si>
  <si>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</si>
  <si>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</si>
  <si>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</si>
  <si>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</si>
  <si>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</si>
  <si>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</si>
  <si>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</si>
  <si>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</si>
  <si>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</si>
  <si>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</si>
  <si>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</si>
  <si>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</si>
  <si>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</si>
  <si>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</si>
  <si>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</si>
  <si>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</si>
  <si>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</si>
  <si>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</si>
  <si>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</si>
  <si>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</si>
  <si>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</si>
  <si>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</si>
  <si>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</si>
  <si>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</si>
  <si>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</si>
  <si>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</si>
  <si>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</si>
  <si>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</si>
  <si>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</si>
  <si>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</si>
  <si>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</si>
  <si>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</si>
  <si>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</si>
  <si>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</si>
  <si>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</si>
  <si>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</si>
  <si>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</si>
  <si>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</si>
  <si>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</si>
  <si>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</si>
  <si>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</si>
  <si>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</si>
  <si>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</si>
  <si>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</si>
  <si>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</si>
  <si>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</si>
  <si>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</si>
  <si>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</si>
  <si>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</si>
  <si>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</si>
  <si>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</si>
  <si>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</si>
  <si>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</si>
  <si>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</si>
  <si>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</si>
  <si>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</si>
  <si>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</si>
  <si>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</si>
  <si>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</si>
  <si>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</si>
  <si>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</si>
  <si>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</si>
  <si>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</si>
  <si>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</si>
  <si>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</si>
  <si>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</si>
  <si>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</si>
  <si>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</si>
  <si>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</si>
  <si>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</si>
  <si>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</si>
  <si>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</si>
  <si>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</si>
  <si>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</si>
  <si>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</si>
  <si>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</si>
  <si>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</si>
  <si>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</si>
  <si>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</si>
  <si>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</si>
  <si>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</si>
  <si>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</si>
  <si>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</si>
  <si>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</si>
  <si>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</si>
  <si>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</si>
  <si>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</si>
  <si>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</si>
  <si>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</si>
  <si>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</si>
  <si>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</si>
  <si>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</si>
  <si>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</si>
  <si>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</si>
  <si>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</si>
  <si>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</si>
  <si>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</si>
  <si>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</si>
  <si>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</si>
  <si>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</si>
  <si>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</si>
  <si>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</si>
  <si>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</si>
  <si>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</si>
  <si>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</si>
  <si>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</si>
  <si>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</si>
  <si>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</si>
  <si>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</si>
  <si>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</si>
  <si>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</si>
  <si>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</si>
  <si>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</si>
  <si>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</si>
  <si>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</si>
  <si>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</si>
  <si>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</si>
  <si>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</si>
  <si>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</si>
  <si>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</si>
  <si>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</si>
  <si>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</si>
  <si>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</si>
  <si>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</si>
  <si>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</si>
  <si>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</si>
  <si>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</si>
  <si>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</si>
  <si>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</si>
  <si>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</si>
  <si>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</si>
  <si>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</si>
  <si>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</si>
  <si>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</si>
  <si>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</si>
  <si>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</si>
  <si>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</si>
  <si>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</si>
  <si>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</si>
  <si>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</si>
  <si>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</si>
  <si>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</si>
  <si>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</si>
  <si>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</si>
  <si>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</si>
  <si>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</si>
  <si>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</si>
  <si>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</si>
  <si>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</si>
  <si>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</si>
  <si>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</si>
  <si>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</si>
  <si>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</si>
  <si>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</si>
  <si>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</si>
  <si>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</si>
  <si>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</si>
  <si>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</si>
  <si>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</si>
  <si>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</si>
  <si>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</si>
  <si>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</si>
  <si>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</si>
  <si>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</si>
  <si>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</si>
  <si>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</si>
  <si>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</si>
  <si>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</si>
  <si>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</si>
  <si>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</si>
  <si>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</si>
  <si>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</si>
  <si>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</si>
  <si>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</si>
  <si>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</si>
  <si>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</si>
  <si>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</si>
  <si>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</si>
  <si>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</si>
  <si>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</si>
  <si>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</si>
  <si>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</si>
  <si>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</si>
  <si>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</si>
  <si>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</si>
  <si>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</si>
  <si>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</si>
  <si>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</si>
  <si>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</si>
  <si>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</si>
  <si>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</si>
  <si>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</si>
  <si>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</si>
  <si>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</si>
  <si>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</si>
  <si>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</si>
  <si>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</si>
  <si>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</si>
  <si>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</si>
  <si>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</si>
  <si>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</si>
  <si>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</si>
  <si>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</si>
  <si>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</si>
  <si>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</si>
  <si>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</si>
  <si>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</si>
  <si>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</si>
  <si>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</si>
  <si>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</si>
  <si>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</si>
  <si>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</si>
  <si>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</si>
  <si>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</si>
  <si>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</si>
  <si>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</si>
  <si>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</si>
  <si>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</si>
  <si>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</si>
  <si>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</si>
  <si>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</si>
  <si>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</si>
  <si>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</si>
  <si>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</si>
  <si>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</si>
  <si>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</si>
  <si>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</si>
  <si>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</si>
  <si>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</si>
  <si>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</si>
  <si>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</si>
  <si>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</si>
  <si>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</si>
  <si>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</si>
  <si>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</si>
  <si>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</si>
  <si>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</si>
  <si>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</si>
  <si>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</si>
  <si>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</si>
  <si>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</si>
  <si>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</si>
  <si>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</si>
  <si>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</si>
  <si>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</si>
  <si>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</si>
  <si>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</si>
  <si>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</si>
  <si>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</si>
  <si>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</si>
  <si>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</si>
  <si>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</si>
  <si>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</si>
  <si>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</si>
  <si>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</si>
  <si>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</si>
  <si>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</si>
  <si>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</si>
  <si>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</si>
  <si>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</si>
  <si>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</si>
  <si>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</si>
  <si>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</si>
  <si>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</si>
  <si>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</si>
  <si>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</si>
  <si>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</si>
  <si>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</si>
  <si>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</si>
  <si>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</si>
  <si>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</si>
  <si>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</si>
  <si>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</si>
  <si>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</si>
  <si>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</si>
  <si>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</si>
  <si>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</si>
  <si>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</si>
  <si>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</si>
  <si>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</si>
  <si>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</si>
  <si>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</si>
  <si>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</si>
  <si>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</si>
  <si>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</si>
  <si>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</si>
  <si>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</si>
  <si>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</si>
  <si>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</si>
  <si>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</si>
  <si>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</si>
  <si>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</si>
  <si>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</si>
  <si>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</si>
  <si>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</si>
  <si>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</si>
  <si>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</si>
  <si>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</si>
  <si>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</si>
  <si>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</si>
  <si>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</si>
  <si>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</si>
  <si>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</si>
  <si>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</si>
  <si>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</si>
  <si>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</si>
  <si>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</si>
  <si>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</si>
  <si>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</si>
  <si>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</si>
  <si>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</si>
  <si>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</si>
  <si>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</si>
  <si>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</si>
  <si>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</si>
  <si>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</si>
  <si>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</si>
  <si>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</si>
  <si>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</si>
  <si>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</si>
  <si>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</si>
  <si>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</si>
  <si>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</si>
  <si>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</si>
  <si>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</si>
  <si>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</si>
  <si>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</si>
  <si>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</si>
  <si>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</si>
  <si>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</si>
  <si>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</si>
  <si>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</si>
  <si>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</si>
  <si>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</si>
  <si>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</si>
  <si>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</si>
  <si>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</si>
  <si>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</si>
  <si>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</si>
  <si>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</si>
  <si>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</si>
  <si>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</si>
  <si>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</si>
  <si>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</si>
  <si>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</si>
  <si>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</si>
  <si>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</si>
  <si>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</si>
  <si>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</si>
  <si>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</si>
  <si>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</si>
  <si>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</si>
  <si>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</si>
  <si>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</si>
  <si>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</si>
  <si>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</si>
  <si>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</si>
  <si>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</si>
  <si>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</si>
  <si>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</si>
  <si>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</si>
  <si>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</si>
  <si>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</si>
  <si>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</si>
  <si>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</si>
  <si>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</si>
  <si>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</si>
  <si>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</si>
  <si>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</si>
  <si>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</si>
  <si>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</si>
  <si>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</si>
  <si>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</si>
  <si>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</si>
  <si>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</si>
  <si>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</si>
  <si>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</si>
  <si>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</si>
  <si>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</si>
  <si>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</si>
  <si>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</si>
  <si>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</si>
  <si>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</si>
  <si>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</si>
  <si>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</si>
  <si>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</si>
  <si>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</si>
  <si>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</si>
  <si>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</si>
  <si>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</si>
  <si>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</si>
  <si>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</si>
  <si>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</si>
  <si>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</si>
  <si>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</si>
  <si>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</si>
  <si>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</si>
  <si>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</si>
  <si>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</si>
  <si>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</si>
  <si>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</si>
  <si>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</si>
  <si>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</si>
  <si>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</si>
  <si>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</si>
  <si>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</si>
  <si>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</si>
  <si>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</si>
  <si>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</si>
  <si>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</si>
  <si>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</si>
  <si>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</si>
  <si>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</si>
  <si>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</si>
  <si>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</si>
  <si>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</si>
  <si>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</si>
  <si>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</si>
  <si>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</si>
  <si>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</si>
  <si>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</si>
  <si>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</si>
  <si>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</si>
  <si>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</si>
  <si>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</si>
  <si>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</si>
  <si>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</si>
  <si>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</si>
  <si>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</si>
  <si>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</si>
  <si>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</si>
  <si>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</si>
  <si>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</si>
  <si>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</si>
  <si>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</si>
  <si>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</si>
  <si>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</si>
  <si>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</si>
  <si>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</si>
  <si>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</si>
  <si>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</si>
  <si>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</si>
  <si>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</si>
  <si>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</si>
  <si>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</si>
  <si>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</si>
  <si>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</si>
  <si>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</si>
  <si>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</si>
  <si>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</si>
  <si>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</si>
  <si>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</si>
  <si>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</si>
  <si>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</si>
  <si>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</si>
  <si>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</si>
  <si>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</si>
  <si>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</si>
  <si>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</si>
  <si>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</si>
  <si>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</si>
  <si>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</si>
  <si>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</si>
  <si>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</si>
  <si>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</si>
  <si>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</si>
  <si>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</si>
  <si>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</si>
  <si>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</si>
  <si>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</si>
  <si>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</si>
  <si>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</si>
  <si>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</si>
  <si>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</si>
  <si>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</si>
  <si>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</si>
  <si>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</si>
  <si>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</si>
  <si>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</si>
  <si>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</si>
  <si>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</si>
  <si>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</si>
  <si>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</si>
  <si>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</si>
  <si>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</si>
  <si>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</si>
  <si>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</si>
  <si>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</si>
  <si>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</si>
  <si>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</si>
  <si>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</si>
  <si>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</si>
  <si>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</si>
  <si>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</si>
  <si>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</si>
  <si>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</si>
  <si>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</si>
  <si>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</si>
  <si>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</si>
  <si>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</si>
  <si>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</si>
  <si>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</si>
  <si>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</si>
  <si>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</si>
  <si>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</si>
  <si>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</si>
  <si>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</si>
  <si>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</si>
  <si>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</si>
  <si>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</si>
  <si>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</si>
  <si>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</si>
  <si>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</si>
  <si>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</si>
  <si>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</si>
  <si>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</si>
  <si>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</si>
  <si>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</si>
  <si>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</si>
  <si>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</si>
  <si>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</si>
  <si>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</si>
  <si>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</si>
  <si>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</si>
  <si>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</si>
  <si>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</si>
  <si>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</si>
  <si>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</si>
  <si>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</si>
  <si>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</si>
  <si>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</si>
  <si>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</si>
  <si>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</si>
  <si>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</si>
  <si>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</si>
  <si>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</si>
  <si>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</si>
  <si>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</si>
  <si>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</si>
  <si>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</si>
  <si>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</si>
  <si>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</si>
  <si>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</si>
  <si>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</si>
  <si>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</si>
  <si>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</si>
  <si>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</si>
  <si>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</si>
  <si>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</si>
  <si>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</si>
  <si>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</si>
  <si>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</si>
  <si>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</si>
  <si>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</si>
  <si>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</si>
  <si>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</si>
  <si>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</si>
  <si>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</si>
  <si>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</si>
  <si>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</si>
  <si>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</si>
  <si>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</si>
  <si>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</si>
  <si>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</si>
  <si>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</si>
  <si>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</si>
  <si>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</si>
  <si>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</si>
  <si>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</si>
  <si>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</si>
  <si>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</si>
  <si>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</si>
  <si>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</si>
  <si>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</si>
  <si>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</si>
  <si>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</si>
  <si>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</si>
  <si>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</si>
  <si>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</si>
  <si>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</si>
  <si>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</si>
  <si>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</si>
  <si>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</si>
  <si>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</si>
  <si>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</si>
  <si>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</si>
  <si>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</si>
  <si>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</si>
  <si>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</si>
  <si>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</si>
  <si>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</si>
  <si>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</si>
  <si>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</si>
  <si>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</si>
  <si>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</si>
  <si>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</si>
  <si>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</si>
  <si>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</si>
  <si>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</si>
  <si>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</si>
  <si>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</si>
  <si>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</si>
  <si>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</si>
  <si>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</si>
  <si>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</si>
  <si>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</si>
  <si>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</si>
  <si>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</si>
  <si>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</si>
  <si>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</si>
  <si>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</si>
  <si>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</si>
  <si>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</si>
  <si>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</si>
  <si>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</si>
  <si>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</si>
  <si>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</si>
  <si>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</si>
  <si>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</si>
  <si>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</si>
  <si>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</si>
  <si>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</si>
  <si>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</si>
  <si>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</si>
  <si>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</si>
  <si>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</si>
  <si>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</si>
  <si>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</si>
  <si>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</si>
  <si>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</si>
  <si>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</si>
  <si>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</si>
  <si>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</si>
  <si>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</si>
  <si>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</si>
  <si>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</si>
  <si>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</si>
  <si>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</si>
  <si>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</si>
  <si>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</si>
  <si>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</si>
  <si>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</si>
  <si>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</si>
  <si>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</si>
  <si>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</si>
  <si>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</si>
  <si>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</si>
  <si>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</si>
  <si>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</si>
  <si>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</si>
  <si>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</si>
  <si>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</si>
  <si>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</si>
  <si>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</si>
  <si>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</si>
  <si>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</si>
  <si>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</si>
  <si>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</si>
  <si>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</si>
  <si>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</si>
  <si>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</si>
  <si>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</si>
  <si>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</si>
  <si>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</si>
  <si>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</si>
  <si>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</si>
  <si>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</si>
  <si>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</si>
  <si>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</si>
  <si>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</si>
  <si>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</si>
  <si>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</si>
  <si>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</si>
  <si>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</si>
  <si>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</si>
  <si>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</si>
  <si>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</si>
  <si>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</si>
  <si>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</si>
  <si>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</si>
  <si>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</si>
  <si>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</si>
  <si>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</si>
  <si>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</si>
  <si>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</si>
  <si>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</si>
  <si>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</si>
  <si>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</si>
  <si>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</si>
  <si>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</si>
  <si>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</si>
  <si>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</si>
  <si>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</si>
  <si>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</si>
  <si>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</si>
  <si>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</si>
  <si>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</si>
  <si>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</si>
  <si>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</si>
  <si>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</si>
  <si>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</si>
  <si>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</si>
  <si>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</si>
  <si>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</si>
  <si>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</si>
  <si>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</si>
  <si>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</si>
  <si>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</si>
  <si>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</si>
  <si>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</si>
  <si>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</si>
  <si>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</si>
  <si>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</si>
  <si>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</si>
  <si>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</si>
  <si>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</si>
  <si>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</si>
  <si>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</si>
  <si>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</si>
  <si>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</si>
  <si>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</si>
  <si>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</si>
  <si>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</si>
  <si>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</si>
  <si>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</si>
  <si>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</si>
  <si>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</si>
  <si>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</si>
  <si>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</si>
  <si>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</si>
  <si>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</si>
  <si>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</si>
  <si>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</si>
  <si>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</si>
  <si>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</si>
  <si>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</si>
  <si>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</si>
  <si>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</si>
  <si>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</si>
  <si>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</si>
  <si>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</si>
  <si>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</si>
  <si>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</si>
  <si>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</si>
  <si>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</si>
  <si>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</si>
  <si>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</si>
  <si>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</si>
  <si>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</si>
  <si>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</si>
  <si>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</si>
  <si>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</si>
  <si>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</si>
  <si>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</si>
  <si>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</si>
  <si>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</si>
  <si>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</si>
  <si>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</si>
  <si>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</si>
  <si>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</si>
  <si>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</si>
  <si>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</si>
  <si>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</si>
  <si>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</si>
  <si>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</si>
  <si>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</si>
  <si>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</si>
  <si>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</si>
  <si>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</si>
  <si>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</si>
  <si>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</si>
  <si>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</si>
  <si>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</si>
  <si>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</si>
  <si>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</si>
  <si>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</si>
  <si>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</si>
  <si>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</si>
  <si>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</si>
  <si>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</si>
  <si>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</si>
  <si>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</si>
  <si>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</si>
  <si>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</si>
  <si>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</si>
  <si>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</si>
  <si>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</si>
  <si>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</si>
  <si>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</si>
  <si>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</si>
  <si>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</si>
  <si>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</si>
  <si>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</si>
  <si>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</si>
  <si>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</si>
  <si>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</si>
  <si>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</si>
  <si>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</si>
  <si>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</si>
  <si>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</si>
  <si>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</si>
  <si>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</si>
  <si>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</si>
  <si>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</si>
  <si>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</si>
  <si>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</si>
  <si>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</si>
  <si>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</si>
  <si>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</si>
  <si>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</si>
  <si>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</si>
  <si>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</si>
  <si>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</si>
  <si>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</si>
  <si>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</si>
  <si>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</si>
  <si>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</si>
  <si>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</si>
  <si>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</si>
  <si>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</si>
  <si>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</si>
  <si>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</si>
  <si>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</si>
  <si>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</si>
  <si>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</si>
  <si>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</si>
  <si>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</si>
  <si>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</si>
  <si>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</si>
  <si>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</si>
  <si>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</si>
  <si>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</si>
  <si>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</si>
  <si>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</si>
  <si>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</si>
  <si>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</si>
  <si>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</si>
  <si>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</si>
  <si>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</si>
  <si>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</si>
  <si>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</si>
  <si>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</si>
  <si>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</si>
  <si>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</si>
  <si>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</si>
  <si>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</si>
  <si>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</si>
  <si>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</si>
  <si>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</si>
  <si>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</si>
  <si>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</si>
  <si>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</si>
  <si>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</si>
  <si>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</si>
  <si>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</si>
  <si>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</si>
  <si>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</si>
  <si>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</si>
  <si>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</si>
  <si>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</si>
  <si>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</si>
  <si>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</si>
  <si>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</si>
  <si>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</si>
  <si>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</si>
  <si>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</si>
  <si>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</si>
  <si>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</si>
  <si>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</si>
  <si>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</si>
  <si>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</si>
  <si>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</si>
  <si>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</si>
  <si>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</si>
  <si>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</si>
  <si>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</si>
  <si>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</si>
  <si>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</si>
  <si>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</si>
  <si>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</si>
  <si>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</si>
  <si>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</si>
  <si>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</si>
  <si>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</si>
  <si>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</si>
  <si>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</si>
  <si>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</si>
  <si>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</si>
  <si>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</si>
  <si>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</si>
  <si>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</si>
  <si>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</si>
  <si>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</si>
  <si>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</si>
  <si>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</si>
  <si>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</si>
  <si>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</si>
  <si>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</si>
  <si>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</si>
  <si>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</si>
  <si>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</si>
  <si>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</si>
  <si>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</si>
  <si>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</si>
  <si>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</si>
  <si>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</si>
  <si>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</si>
  <si>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</si>
  <si>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</si>
  <si>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</si>
  <si>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</si>
  <si>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</si>
  <si>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</si>
  <si>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</si>
  <si>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</si>
  <si>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</si>
  <si>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</si>
  <si>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</si>
  <si>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</si>
  <si>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</si>
  <si>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</si>
  <si>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</si>
  <si>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</si>
  <si>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</si>
  <si>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</si>
  <si>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</si>
  <si>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</si>
  <si>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</si>
  <si>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</si>
  <si>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</si>
  <si>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</si>
  <si>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</si>
  <si>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</si>
  <si>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</si>
  <si>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</si>
  <si>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</si>
  <si>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</si>
  <si>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</si>
  <si>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</si>
  <si>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</si>
  <si>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</si>
  <si>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</si>
  <si>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</si>
  <si>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</si>
  <si>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</si>
  <si>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</si>
  <si>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</si>
  <si>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</si>
  <si>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</si>
  <si>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</si>
  <si>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</si>
  <si>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</si>
  <si>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</si>
  <si>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</si>
  <si>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</si>
  <si>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</si>
  <si>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</si>
  <si>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</si>
  <si>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</si>
  <si>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</si>
  <si>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</si>
  <si>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</si>
  <si>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</si>
  <si>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</si>
  <si>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</si>
  <si>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</si>
  <si>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</si>
  <si>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</si>
  <si>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</si>
  <si>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</si>
  <si>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</si>
  <si>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</si>
  <si>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</si>
  <si>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</si>
  <si>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</si>
  <si>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</si>
  <si>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</si>
  <si>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</si>
  <si>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</si>
  <si>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</si>
  <si>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</si>
  <si>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</si>
  <si>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</si>
  <si>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</si>
  <si>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</si>
  <si>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</si>
  <si>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</si>
  <si>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</si>
  <si>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</si>
  <si>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</si>
  <si>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</si>
  <si>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</si>
  <si>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</si>
  <si>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</si>
  <si>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</si>
  <si>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</si>
  <si>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</si>
  <si>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</si>
  <si>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</si>
  <si>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</si>
  <si>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</si>
  <si>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</si>
  <si>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</si>
  <si>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</si>
  <si>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</si>
  <si>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</si>
  <si>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</si>
  <si>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</si>
  <si>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</si>
  <si>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</si>
  <si>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</si>
  <si>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</si>
  <si>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</si>
  <si>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</si>
  <si>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</si>
  <si>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</si>
  <si>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</si>
  <si>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</si>
  <si>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</si>
  <si>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</si>
  <si>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</si>
  <si>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</si>
  <si>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</si>
  <si>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</si>
  <si>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</si>
  <si>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</si>
  <si>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</si>
  <si>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</si>
  <si>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</si>
  <si>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</si>
  <si>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</si>
  <si>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</si>
  <si>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</si>
  <si>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</si>
  <si>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</si>
  <si>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</si>
  <si>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</si>
  <si>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</si>
  <si>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</si>
  <si>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</si>
  <si>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</si>
  <si>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</si>
  <si>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</si>
  <si>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</si>
  <si>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</si>
  <si>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</si>
  <si>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</si>
  <si>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</si>
  <si>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</si>
  <si>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</si>
  <si>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</si>
  <si>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</si>
  <si>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</si>
  <si>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</si>
  <si>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</si>
  <si>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</si>
  <si>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</si>
  <si>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</si>
  <si>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</si>
  <si>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</si>
  <si>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</si>
  <si>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</si>
  <si>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</si>
  <si>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</si>
  <si>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</si>
  <si>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</si>
  <si>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</si>
  <si>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</si>
  <si>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</si>
  <si>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</si>
  <si>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</si>
  <si>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</si>
  <si>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</si>
  <si>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</si>
  <si>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</si>
  <si>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</si>
  <si>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</si>
  <si>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</si>
  <si>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</si>
  <si>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</si>
  <si>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</si>
  <si>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</si>
  <si>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</si>
  <si>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</si>
  <si>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</si>
  <si>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</si>
  <si>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</si>
  <si>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</si>
  <si>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</si>
  <si>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</si>
  <si>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</si>
  <si>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</si>
  <si>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</si>
  <si>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</si>
  <si>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</si>
  <si>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</si>
  <si>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</si>
  <si>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</si>
  <si>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</si>
  <si>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</si>
  <si>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</si>
  <si>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</si>
  <si>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</si>
  <si>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</si>
  <si>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</si>
  <si>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</si>
  <si>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</si>
  <si>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</si>
  <si>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</si>
  <si>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</si>
  <si>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</si>
  <si>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</si>
  <si>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</si>
  <si>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</si>
  <si>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</si>
  <si>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</si>
  <si>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</si>
  <si>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</si>
  <si>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</si>
  <si>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</si>
  <si>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</si>
  <si>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</si>
  <si>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</si>
  <si>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</si>
  <si>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</si>
  <si>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</si>
  <si>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</si>
  <si>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</si>
  <si>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</si>
  <si>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</si>
  <si>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</si>
  <si>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</si>
  <si>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</si>
  <si>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</si>
  <si>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</si>
  <si>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</si>
  <si>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</si>
  <si>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</si>
  <si>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</si>
  <si>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</si>
  <si>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</si>
  <si>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</si>
  <si>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</si>
  <si>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</si>
  <si>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</si>
  <si>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</si>
  <si>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</si>
  <si>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</si>
  <si>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</si>
  <si>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</si>
  <si>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</si>
  <si>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</si>
  <si>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</si>
  <si>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</si>
  <si>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</si>
  <si>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</si>
  <si>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</si>
  <si>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</si>
  <si>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</si>
  <si>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</si>
  <si>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</si>
  <si>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</si>
  <si>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</si>
  <si>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</si>
  <si>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</si>
  <si>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</si>
  <si>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</si>
  <si>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</si>
  <si>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</si>
  <si>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</si>
  <si>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</si>
  <si>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</si>
  <si>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</si>
  <si>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</si>
  <si>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</si>
  <si>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</si>
  <si>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</si>
  <si>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</si>
  <si>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</si>
  <si>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</si>
  <si>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</si>
  <si>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</si>
  <si>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</si>
  <si>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</si>
  <si>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</si>
  <si>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</si>
  <si>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</si>
  <si>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</si>
  <si>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</si>
  <si>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</si>
  <si>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</si>
  <si>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</si>
  <si>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</si>
  <si>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</si>
  <si>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</si>
  <si>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</si>
  <si>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</si>
  <si>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</si>
  <si>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</si>
  <si>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</si>
  <si>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</si>
  <si>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</si>
  <si>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</si>
  <si>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</si>
  <si>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</si>
  <si>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</si>
  <si>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</si>
  <si>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</si>
  <si>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</si>
  <si>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</si>
  <si>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</si>
  <si>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</si>
  <si>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</si>
  <si>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</si>
  <si>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</si>
  <si>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</si>
  <si>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</si>
  <si>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</si>
  <si>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</si>
  <si>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</si>
  <si>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</si>
  <si>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</si>
  <si>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</si>
  <si>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</si>
  <si>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</si>
  <si>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</si>
  <si>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</si>
  <si>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</si>
  <si>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</si>
  <si>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</si>
  <si>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</si>
  <si>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</si>
  <si>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</si>
  <si>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</si>
  <si>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</si>
  <si>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</si>
  <si>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</si>
  <si>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</si>
  <si>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</si>
  <si>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</si>
  <si>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</si>
  <si>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</si>
  <si>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</si>
  <si>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</si>
  <si>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</si>
  <si>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</si>
  <si>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</si>
  <si>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</si>
  <si>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</si>
  <si>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</si>
  <si>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</si>
  <si>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</si>
  <si>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</si>
  <si>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</si>
  <si>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</si>
  <si>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</si>
  <si>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</si>
  <si>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</si>
  <si>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</si>
  <si>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</si>
  <si>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</si>
  <si>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</si>
  <si>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</si>
  <si>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</si>
  <si>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</si>
  <si>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</si>
  <si>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</si>
  <si>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</si>
  <si>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</si>
  <si>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</si>
  <si>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</si>
  <si>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</si>
  <si>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</si>
  <si>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</si>
  <si>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</si>
  <si>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</si>
  <si>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</si>
  <si>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</si>
  <si>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</si>
  <si>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</si>
  <si>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</si>
  <si>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</si>
  <si>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</si>
  <si>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</si>
  <si>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</si>
  <si>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</si>
  <si>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</si>
  <si>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</si>
  <si>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</si>
  <si>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</si>
  <si>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</si>
  <si>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</si>
  <si>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</si>
  <si>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</si>
  <si>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</si>
  <si>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</si>
  <si>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</si>
  <si>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</si>
  <si>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</si>
  <si>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</si>
  <si>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</si>
  <si>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</si>
  <si>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</si>
  <si>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</si>
  <si>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</si>
  <si>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</si>
  <si>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</si>
  <si>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</si>
  <si>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</si>
  <si>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</si>
  <si>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</si>
  <si>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</si>
  <si>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</si>
  <si>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</si>
  <si>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</si>
  <si>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</si>
  <si>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</si>
  <si>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</si>
  <si>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</si>
  <si>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</si>
  <si>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</si>
  <si>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</si>
  <si>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</si>
  <si>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</si>
  <si>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</si>
  <si>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</si>
  <si>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</si>
  <si>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</si>
  <si>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</si>
  <si>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</si>
  <si>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</si>
  <si>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</si>
  <si>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</si>
  <si>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</si>
  <si>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</si>
  <si>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</si>
  <si>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</si>
  <si>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</si>
  <si>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</si>
  <si>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</si>
  <si>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</si>
  <si>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</si>
  <si>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</si>
  <si>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</si>
  <si>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</si>
  <si>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</si>
  <si>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</si>
  <si>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</si>
  <si>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</si>
  <si>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</si>
  <si>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</si>
  <si>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</si>
  <si>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</si>
  <si>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</si>
  <si>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</si>
  <si>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</si>
  <si>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</si>
  <si>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</si>
  <si>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</si>
  <si>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</si>
  <si>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</si>
  <si>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</si>
  <si>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</si>
  <si>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</si>
  <si>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</si>
  <si>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</si>
  <si>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</si>
  <si>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</si>
  <si>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</si>
  <si>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</si>
  <si>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</si>
  <si>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</si>
  <si>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</si>
  <si>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</si>
  <si>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</si>
  <si>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</si>
  <si>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</si>
  <si>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</si>
  <si>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</si>
  <si>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</si>
  <si>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</si>
  <si>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</si>
  <si>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</si>
  <si>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</si>
  <si>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</si>
  <si>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</si>
  <si>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</si>
  <si>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</si>
  <si>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</si>
  <si>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</si>
  <si>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</si>
  <si>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</si>
  <si>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</si>
  <si>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</si>
  <si>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</si>
  <si>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</si>
  <si>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</si>
  <si>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</si>
  <si>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</si>
  <si>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</si>
  <si>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</si>
  <si>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</si>
  <si>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</si>
  <si>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</si>
  <si>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</si>
  <si>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</si>
  <si>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</si>
  <si>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</si>
  <si>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</si>
  <si>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</si>
  <si>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</si>
  <si>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</si>
  <si>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</si>
  <si>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</si>
  <si>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</si>
  <si>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</si>
  <si>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</si>
  <si>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</si>
  <si>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</si>
  <si>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</si>
  <si>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</si>
  <si>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</si>
  <si>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</si>
  <si>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</si>
  <si>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</si>
  <si>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</si>
  <si>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</si>
  <si>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</si>
  <si>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</si>
  <si>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</si>
  <si>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</si>
  <si>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</si>
  <si>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</si>
  <si>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</si>
  <si>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</si>
  <si>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</si>
  <si>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</si>
  <si>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</si>
  <si>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</si>
  <si>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</si>
  <si>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</si>
  <si>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</si>
  <si>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</si>
  <si>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</si>
  <si>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</si>
  <si>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</si>
  <si>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</si>
  <si>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</si>
  <si>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</si>
  <si>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</si>
  <si>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</si>
  <si>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</si>
  <si>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</si>
  <si>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</si>
  <si>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</si>
  <si>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</si>
  <si>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</si>
  <si>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</si>
  <si>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</si>
  <si>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</si>
  <si>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</si>
  <si>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</si>
  <si>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</si>
  <si>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</si>
  <si>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</si>
  <si>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</si>
  <si>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</si>
  <si>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</si>
  <si>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</si>
  <si>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</si>
  <si>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</si>
  <si>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</si>
  <si>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</si>
  <si>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</si>
  <si>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</si>
  <si>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</si>
  <si>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</si>
  <si>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</si>
  <si>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</si>
  <si>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</si>
  <si>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</si>
  <si>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</si>
  <si>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</si>
  <si>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</si>
  <si>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</si>
  <si>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</si>
  <si>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</si>
  <si>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</si>
  <si>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</si>
  <si>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</si>
  <si>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</si>
  <si>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</si>
  <si>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</si>
  <si>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</si>
  <si>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</si>
  <si>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</si>
  <si>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</si>
  <si>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</si>
  <si>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</si>
  <si>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</si>
  <si>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</si>
  <si>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</si>
  <si>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</si>
  <si>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</si>
  <si>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</si>
  <si>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</si>
  <si>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</si>
  <si>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</si>
  <si>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</si>
  <si>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</si>
  <si>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</si>
  <si>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</si>
  <si>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</si>
  <si>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</si>
  <si>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</si>
  <si>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</si>
  <si>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</si>
  <si>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</si>
  <si>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</si>
  <si>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</si>
  <si>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</si>
  <si>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</si>
  <si>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</si>
  <si>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</si>
  <si>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</si>
  <si>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</si>
  <si>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</si>
  <si>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</si>
  <si>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</si>
  <si>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</si>
  <si>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</si>
  <si>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</si>
  <si>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</si>
  <si>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</si>
  <si>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</si>
  <si>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</si>
  <si>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</si>
  <si>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</si>
  <si>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</si>
  <si>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</si>
  <si>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</si>
  <si>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</si>
  <si>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</si>
  <si>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</si>
  <si>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</si>
  <si>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</si>
  <si>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</si>
  <si>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</si>
  <si>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</si>
  <si>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</si>
  <si>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</si>
  <si>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</si>
  <si>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</si>
  <si>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</si>
  <si>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</si>
  <si>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</si>
  <si>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</si>
  <si>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</si>
  <si>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</si>
  <si>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</si>
  <si>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</si>
  <si>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</si>
  <si>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</si>
  <si>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</si>
  <si>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</si>
  <si>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</si>
  <si>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</si>
  <si>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</si>
  <si>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</si>
  <si>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</si>
  <si>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</si>
  <si>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</si>
  <si>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</si>
  <si>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</si>
  <si>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</si>
  <si>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</si>
  <si>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</si>
  <si>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</si>
  <si>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</si>
  <si>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</si>
  <si>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</si>
  <si>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</si>
  <si>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</si>
  <si>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</si>
  <si>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</si>
  <si>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</si>
  <si>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</si>
  <si>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</si>
  <si>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</si>
  <si>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</si>
  <si>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</si>
  <si>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</si>
  <si>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</si>
  <si>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</si>
  <si>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</si>
  <si>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</si>
  <si>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</si>
  <si>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</si>
  <si>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</si>
  <si>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</si>
  <si>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</si>
  <si>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</si>
  <si>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</si>
  <si>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</si>
  <si>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</si>
  <si>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</si>
  <si>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</si>
  <si>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</si>
  <si>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</si>
  <si>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</si>
  <si>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</si>
  <si>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</si>
  <si>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</si>
  <si>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</si>
  <si>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</si>
  <si>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</si>
  <si>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</si>
  <si>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</si>
  <si>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</si>
  <si>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</si>
  <si>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</si>
  <si>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</si>
  <si>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</si>
  <si>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</si>
  <si>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</si>
  <si>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</si>
  <si>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</si>
  <si>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</si>
  <si>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</si>
  <si>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</si>
  <si>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</si>
  <si>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</si>
  <si>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</si>
  <si>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</si>
  <si>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</si>
  <si>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</si>
  <si>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</si>
  <si>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</si>
  <si>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</si>
  <si>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</si>
  <si>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</si>
  <si>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</si>
  <si>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</si>
  <si>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</si>
  <si>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</si>
  <si>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</si>
  <si>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</si>
  <si>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</si>
  <si>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</si>
  <si>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</si>
  <si>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</si>
  <si>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</si>
  <si>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</si>
  <si>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</si>
  <si>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</si>
  <si>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</si>
  <si>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</si>
  <si>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</si>
  <si>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</si>
  <si>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</si>
  <si>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</si>
  <si>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</si>
  <si>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</si>
  <si>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</si>
  <si>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</si>
  <si>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</si>
  <si>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</si>
  <si>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</si>
  <si>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</si>
  <si>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</si>
  <si>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</si>
  <si>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</si>
  <si>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</si>
  <si>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</si>
  <si>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</si>
  <si>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</si>
  <si>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</si>
  <si>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</si>
  <si>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</si>
  <si>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</si>
  <si>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</si>
  <si>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</si>
  <si>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</si>
  <si>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</si>
  <si>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</si>
  <si>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</si>
  <si>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</si>
  <si>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</si>
  <si>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</si>
  <si>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</si>
  <si>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</si>
  <si>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</si>
  <si>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</si>
  <si>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</si>
  <si>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</si>
  <si>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</si>
  <si>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</si>
  <si>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</si>
  <si>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</si>
  <si>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</si>
  <si>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</si>
  <si>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</si>
  <si>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</si>
  <si>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</si>
  <si>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</si>
  <si>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</si>
  <si>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</si>
  <si>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</si>
  <si>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</si>
  <si>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</si>
  <si>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</si>
  <si>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</si>
  <si>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</si>
  <si>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</si>
  <si>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</si>
  <si>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</si>
  <si>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</si>
  <si>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</si>
  <si>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</si>
  <si>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</si>
  <si>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</si>
  <si>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</si>
  <si>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</si>
  <si>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</si>
  <si>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</si>
  <si>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</si>
  <si>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</si>
  <si>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</si>
  <si>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</si>
  <si>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</si>
  <si>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</si>
  <si>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</si>
  <si>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</si>
  <si>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</si>
  <si>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</si>
  <si>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</si>
  <si>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</si>
  <si>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</si>
  <si>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</si>
  <si>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</si>
  <si>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</si>
  <si>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</si>
  <si>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</si>
  <si>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</si>
  <si>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</si>
  <si>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</si>
  <si>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</si>
  <si>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</si>
  <si>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</si>
  <si>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</si>
  <si>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</si>
  <si>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</si>
  <si>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</si>
  <si>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</si>
  <si>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</si>
  <si>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</si>
  <si>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</si>
  <si>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</si>
  <si>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</si>
  <si>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</si>
  <si>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</si>
  <si>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</si>
  <si>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</si>
  <si>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</si>
  <si>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</si>
  <si>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</si>
  <si>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</si>
  <si>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</si>
  <si>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</si>
  <si>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</si>
  <si>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</si>
  <si>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</si>
  <si>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</si>
  <si>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</si>
  <si>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</si>
  <si>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</si>
  <si>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</si>
  <si>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</si>
  <si>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</si>
  <si>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</si>
  <si>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</si>
  <si>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</si>
  <si>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</si>
  <si>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</si>
  <si>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</si>
  <si>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</si>
  <si>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</si>
  <si>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</si>
  <si>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</si>
  <si>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</si>
  <si>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</si>
  <si>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</si>
  <si>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</si>
  <si>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</si>
  <si>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</si>
  <si>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</si>
  <si>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</si>
  <si>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</si>
  <si>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</si>
  <si>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</si>
  <si>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</si>
  <si>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</si>
  <si>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</si>
  <si>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</si>
  <si>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</si>
  <si>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</si>
  <si>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</si>
  <si>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</si>
  <si>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</si>
  <si>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</si>
  <si>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</si>
  <si>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</si>
  <si>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</si>
  <si>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</si>
  <si>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</si>
  <si>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</si>
  <si>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</si>
  <si>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</si>
  <si>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</si>
  <si>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</si>
  <si>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</si>
  <si>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</si>
  <si>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</si>
  <si>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</si>
  <si>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</si>
  <si>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</si>
  <si>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</si>
  <si>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</si>
  <si>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</si>
  <si>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</si>
  <si>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</si>
  <si>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</si>
  <si>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</si>
  <si>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</si>
  <si>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</si>
  <si>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</si>
  <si>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</si>
  <si>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</si>
  <si>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</si>
  <si>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</si>
  <si>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</si>
  <si>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</si>
  <si>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</si>
  <si>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</si>
  <si>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</si>
  <si>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</si>
  <si>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</si>
  <si>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</si>
  <si>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</si>
  <si>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</si>
  <si>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</si>
  <si>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</si>
  <si>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</si>
  <si>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</si>
  <si>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</si>
  <si>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</si>
  <si>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</si>
  <si>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</si>
  <si>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</si>
  <si>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</si>
  <si>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</si>
  <si>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</si>
  <si>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</si>
  <si>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</si>
  <si>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</si>
  <si>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</si>
  <si>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</si>
  <si>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</si>
  <si>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</si>
  <si>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</si>
  <si>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</si>
  <si>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</si>
  <si>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</si>
  <si>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</si>
  <si>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</si>
  <si>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</si>
  <si>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</si>
  <si>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</si>
  <si>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</si>
  <si>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</si>
  <si>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</si>
  <si>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</si>
  <si>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</si>
  <si>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</si>
  <si>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</si>
  <si>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</si>
  <si>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</si>
  <si>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</si>
  <si>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</si>
  <si>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</si>
  <si>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</si>
  <si>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</si>
  <si>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</si>
  <si>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</si>
  <si>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</si>
  <si>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</si>
  <si>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</si>
  <si>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</si>
  <si>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</si>
  <si>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</si>
  <si>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</si>
  <si>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</si>
  <si>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</si>
  <si>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</si>
  <si>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</si>
  <si>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</si>
  <si>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</si>
  <si>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</si>
  <si>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</si>
  <si>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</si>
  <si>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</si>
  <si>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</si>
  <si>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</si>
  <si>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</si>
  <si>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</si>
  <si>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</si>
  <si>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</si>
  <si>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</si>
  <si>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</si>
  <si>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</si>
  <si>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</si>
  <si>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</si>
  <si>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</si>
  <si>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</si>
  <si>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</si>
  <si>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</si>
  <si>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</si>
  <si>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</si>
  <si>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</si>
  <si>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</si>
  <si>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</si>
  <si>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</si>
  <si>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</si>
  <si>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</si>
  <si>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</si>
  <si>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</si>
  <si>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</si>
  <si>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</si>
  <si>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</si>
  <si>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</si>
  <si>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</si>
  <si>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</si>
  <si>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</si>
  <si>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</si>
  <si>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</si>
  <si>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</si>
  <si>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</si>
  <si>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</si>
  <si>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</si>
  <si>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</si>
  <si>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</si>
  <si>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</si>
  <si>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</si>
  <si>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</si>
  <si>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</si>
  <si>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</si>
  <si>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</si>
  <si>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</si>
  <si>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</si>
  <si>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</si>
  <si>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</si>
  <si>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</si>
  <si>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</si>
  <si>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</si>
  <si>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</si>
  <si>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</si>
  <si>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</si>
  <si>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</si>
  <si>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</si>
  <si>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</si>
  <si>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</si>
  <si>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</si>
  <si>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</si>
  <si>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</si>
  <si>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</si>
  <si>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</si>
  <si>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</si>
  <si>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</si>
  <si>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</si>
  <si>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</si>
  <si>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</si>
  <si>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</si>
  <si>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</si>
  <si>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</si>
  <si>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</si>
  <si>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</si>
  <si>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</si>
  <si>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</si>
  <si>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</si>
  <si>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</si>
  <si>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</si>
  <si>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</si>
  <si>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</si>
  <si>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</si>
  <si>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</si>
  <si>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</si>
  <si>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</si>
  <si>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</si>
  <si>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</si>
  <si>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</si>
  <si>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</si>
  <si>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</si>
  <si>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</si>
  <si>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</si>
  <si>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</si>
  <si>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</si>
  <si>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</si>
  <si>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</si>
  <si>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</si>
  <si>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</si>
  <si>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</si>
  <si>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</si>
  <si>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</si>
  <si>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</si>
  <si>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</si>
  <si>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</si>
  <si>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</si>
  <si>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</si>
  <si>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</si>
  <si>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</si>
  <si>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</si>
  <si>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</si>
  <si>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</si>
  <si>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</si>
  <si>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</si>
  <si>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</si>
  <si>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</si>
  <si>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</si>
  <si>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</si>
  <si>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</si>
  <si>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</si>
  <si>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</si>
  <si>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</si>
  <si>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</si>
  <si>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</si>
  <si>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</si>
  <si>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</si>
  <si>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</si>
  <si>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</si>
  <si>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</si>
  <si>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</si>
  <si>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</si>
  <si>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</si>
  <si>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</si>
  <si>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</si>
  <si>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</si>
  <si>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</si>
  <si>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</si>
  <si>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</si>
  <si>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</si>
  <si>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</si>
  <si>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</si>
  <si>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</si>
  <si>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</si>
  <si>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</si>
  <si>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</si>
  <si>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</si>
  <si>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</si>
  <si>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</si>
  <si>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</si>
  <si>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</si>
  <si>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</si>
  <si>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</si>
  <si>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</si>
  <si>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</si>
  <si>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</si>
  <si>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</si>
  <si>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</si>
  <si>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</si>
  <si>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</si>
  <si>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</si>
  <si>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</si>
  <si>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</si>
  <si>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</si>
  <si>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</si>
  <si>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</si>
  <si>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</si>
  <si>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</si>
  <si>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</si>
  <si>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</si>
  <si>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</si>
  <si>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</si>
  <si>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</si>
  <si>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</si>
  <si>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</si>
  <si>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</si>
  <si>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</si>
  <si>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</si>
  <si>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</si>
  <si>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</si>
  <si>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</si>
  <si>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</si>
  <si>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</si>
  <si>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</si>
  <si>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</si>
  <si>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</si>
  <si>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</si>
  <si>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</si>
  <si>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</si>
  <si>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</si>
  <si>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</si>
  <si>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</si>
  <si>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</si>
  <si>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</si>
  <si>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</si>
  <si>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</si>
  <si>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</si>
  <si>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</si>
  <si>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</si>
  <si>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</si>
  <si>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</si>
  <si>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</si>
  <si>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</si>
  <si>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</si>
  <si>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</si>
  <si>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</si>
  <si>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</si>
  <si>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</si>
  <si>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</si>
  <si>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</si>
  <si>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</si>
  <si>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</si>
  <si>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</si>
  <si>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</si>
  <si>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</si>
  <si>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</si>
  <si>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</si>
  <si>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</si>
  <si>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</si>
  <si>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</si>
  <si>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</si>
  <si>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</si>
  <si>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</si>
  <si>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</si>
  <si>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</si>
  <si>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</si>
  <si>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</si>
  <si>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</si>
  <si>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</si>
  <si>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</si>
  <si>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</si>
  <si>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</si>
  <si>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</si>
  <si>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</si>
  <si>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</si>
  <si>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</si>
  <si>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</si>
  <si>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</si>
  <si>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</si>
  <si>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</si>
  <si>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</si>
  <si>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</si>
  <si>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</si>
  <si>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</si>
  <si>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</si>
  <si>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</si>
  <si>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</si>
  <si>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</si>
  <si>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</si>
  <si>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</si>
  <si>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</si>
  <si>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</si>
  <si>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</si>
  <si>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</si>
  <si>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</si>
  <si>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</si>
  <si>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</si>
  <si>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</si>
  <si>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</si>
  <si>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</si>
  <si>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</si>
  <si>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</si>
  <si>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</si>
  <si>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</si>
  <si>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</si>
  <si>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</si>
  <si>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</si>
  <si>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</si>
  <si>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</si>
  <si>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</si>
  <si>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</si>
  <si>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</si>
  <si>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</si>
  <si>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</si>
  <si>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</si>
  <si>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</si>
  <si>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</si>
  <si>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</si>
  <si>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</si>
  <si>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</si>
  <si>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</si>
  <si>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</si>
  <si>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</si>
  <si>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</si>
  <si>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</si>
  <si>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</si>
  <si>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</si>
  <si>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</si>
  <si>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</si>
  <si>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</si>
  <si>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</si>
  <si>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</si>
  <si>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</si>
  <si>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</si>
  <si>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</si>
  <si>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</si>
  <si>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</si>
  <si>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</si>
  <si>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</si>
  <si>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</si>
  <si>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</si>
  <si>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</si>
  <si>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</si>
  <si>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</si>
  <si>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</si>
  <si>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</si>
  <si>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</si>
  <si>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</si>
  <si>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</si>
  <si>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</si>
  <si>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</si>
  <si>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</si>
  <si>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</si>
  <si>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</si>
  <si>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</si>
  <si>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</si>
  <si>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</si>
  <si>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</si>
  <si>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</si>
  <si>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</si>
  <si>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</si>
  <si>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</si>
  <si>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</si>
  <si>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</si>
  <si>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</si>
  <si>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</si>
  <si>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</si>
  <si>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</si>
  <si>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</si>
  <si>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</si>
  <si>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</si>
  <si>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</si>
  <si>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</si>
  <si>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</si>
  <si>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</si>
  <si>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</si>
  <si>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</si>
  <si>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</si>
  <si>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</si>
  <si>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</si>
  <si>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</si>
  <si>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</si>
  <si>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</si>
  <si>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</si>
  <si>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</si>
  <si>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</si>
  <si>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</si>
  <si>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</si>
  <si>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</si>
  <si>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</si>
  <si>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</si>
  <si>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</si>
  <si>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</si>
  <si>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</si>
  <si>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</si>
  <si>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</si>
  <si>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</si>
  <si>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</si>
  <si>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</si>
  <si>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</si>
  <si>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</si>
  <si>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</si>
  <si>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</si>
  <si>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</si>
  <si>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</si>
  <si>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</si>
  <si>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</si>
  <si>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</si>
  <si>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</si>
  <si>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</si>
  <si>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</si>
  <si>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</si>
  <si>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</si>
  <si>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</si>
  <si>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</si>
  <si>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</si>
  <si>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</si>
  <si>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</si>
  <si>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</si>
  <si>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</si>
  <si>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</si>
  <si>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</si>
  <si>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</si>
  <si>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</si>
  <si>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</si>
  <si>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</si>
  <si>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</si>
  <si>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</si>
  <si>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</si>
  <si>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</si>
  <si>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</si>
  <si>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</si>
  <si>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</si>
  <si>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</si>
  <si>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</si>
  <si>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</si>
  <si>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</si>
  <si>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</si>
  <si>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</si>
  <si>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</si>
  <si>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</si>
  <si>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</si>
  <si>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</si>
  <si>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</si>
  <si>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</si>
  <si>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</si>
  <si>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</si>
  <si>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</si>
  <si>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</si>
  <si>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</si>
  <si>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</si>
  <si>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</si>
  <si>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</si>
  <si>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</si>
  <si>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</si>
  <si>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</si>
  <si>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</si>
  <si>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</si>
  <si>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</si>
  <si>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</si>
  <si>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</si>
  <si>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</si>
  <si>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</si>
  <si>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</si>
  <si>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</si>
  <si>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</si>
  <si>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</si>
  <si>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</si>
  <si>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</si>
  <si>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</si>
  <si>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</si>
  <si>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</si>
  <si>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</si>
  <si>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</si>
  <si>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</si>
  <si>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</si>
  <si>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</si>
  <si>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</si>
  <si>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</si>
  <si>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</si>
  <si>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</si>
  <si>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</si>
  <si>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</si>
  <si>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</si>
  <si>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</si>
  <si>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</si>
  <si>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</si>
  <si>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</si>
  <si>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</si>
  <si>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</si>
  <si>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</si>
  <si>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</si>
  <si>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</si>
  <si>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</si>
  <si>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</si>
  <si>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</si>
  <si>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</si>
  <si>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</si>
  <si>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</si>
  <si>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</si>
  <si>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</si>
  <si>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</si>
  <si>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</si>
  <si>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</si>
  <si>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</si>
  <si>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</si>
  <si>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</si>
  <si>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</si>
  <si>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</si>
  <si>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</si>
  <si>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</si>
  <si>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</si>
  <si>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</si>
  <si>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</si>
  <si>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</si>
  <si>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</si>
  <si>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</si>
  <si>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</si>
  <si>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</si>
  <si>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</si>
  <si>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</si>
  <si>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</si>
  <si>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</si>
  <si>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</si>
  <si>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</si>
  <si>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</si>
  <si>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</si>
  <si>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</si>
  <si>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</si>
  <si>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</si>
  <si>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</si>
  <si>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</si>
  <si>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</si>
  <si>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</si>
  <si>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</si>
  <si>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</si>
  <si>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</si>
  <si>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</si>
  <si>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</si>
  <si>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</si>
  <si>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</si>
  <si>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</si>
  <si>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</si>
  <si>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</si>
  <si>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</si>
  <si>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</si>
  <si>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</si>
  <si>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</si>
  <si>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</si>
  <si>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</si>
  <si>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</si>
  <si>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</si>
  <si>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</si>
  <si>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</si>
  <si>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</si>
  <si>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</si>
  <si>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</si>
  <si>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</si>
  <si>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</si>
  <si>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</si>
  <si>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</si>
  <si>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</si>
  <si>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</si>
  <si>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</si>
  <si>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</si>
  <si>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</si>
  <si>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</si>
  <si>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</si>
  <si>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</si>
  <si>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</si>
  <si>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</si>
  <si>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</si>
  <si>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</si>
  <si>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</si>
  <si>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</si>
  <si>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</si>
  <si>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</si>
  <si>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</si>
  <si>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</si>
  <si>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</si>
  <si>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</si>
  <si>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</si>
  <si>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</si>
  <si>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</si>
  <si>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</si>
  <si>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</si>
  <si>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</si>
  <si>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</si>
  <si>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</si>
  <si>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</si>
  <si>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</si>
  <si>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</si>
  <si>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</si>
  <si>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</si>
  <si>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</si>
  <si>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</si>
  <si>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</si>
  <si>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</si>
  <si>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</si>
  <si>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</si>
  <si>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</si>
  <si>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</si>
  <si>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</si>
  <si>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</si>
  <si>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</si>
  <si>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</si>
  <si>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</si>
  <si>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</si>
  <si>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</si>
  <si>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</si>
  <si>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</si>
  <si>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</si>
  <si>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</si>
  <si>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</si>
  <si>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</si>
  <si>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</si>
  <si>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</si>
  <si>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</si>
  <si>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</si>
  <si>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</si>
  <si>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</si>
  <si>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</si>
  <si>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</si>
  <si>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</si>
  <si>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</si>
  <si>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</si>
  <si>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</si>
  <si>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</si>
  <si>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</si>
  <si>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</si>
  <si>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</si>
  <si>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</si>
  <si>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</si>
  <si>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</si>
  <si>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</si>
  <si>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</si>
  <si>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</si>
  <si>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</si>
  <si>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</si>
  <si>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</si>
  <si>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</si>
  <si>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</si>
  <si>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</si>
  <si>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</si>
  <si>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</si>
  <si>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</si>
  <si>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</si>
  <si>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</si>
  <si>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</si>
  <si>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</si>
  <si>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</si>
  <si>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</si>
  <si>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</si>
  <si>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</si>
  <si>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</si>
  <si>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</si>
  <si>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</si>
  <si>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</si>
  <si>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</si>
  <si>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</si>
  <si>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</si>
  <si>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</si>
  <si>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</si>
  <si>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</si>
  <si>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</si>
  <si>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</si>
  <si>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</si>
  <si>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</si>
  <si>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</si>
  <si>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</si>
  <si>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</si>
  <si>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</si>
  <si>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</si>
  <si>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</si>
  <si>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</si>
  <si>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</si>
  <si>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</si>
  <si>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</si>
  <si>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</si>
  <si>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</si>
  <si>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</si>
  <si>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</si>
  <si>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</si>
  <si>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</si>
  <si>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</si>
  <si>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</si>
  <si>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</si>
  <si>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</si>
  <si>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</si>
  <si>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</si>
  <si>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</si>
  <si>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</si>
  <si>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</si>
  <si>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</si>
  <si>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</si>
  <si>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</si>
  <si>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</si>
  <si>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</si>
  <si>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</si>
  <si>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</si>
  <si>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</si>
  <si>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</si>
  <si>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</si>
  <si>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</si>
  <si>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</si>
  <si>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</si>
  <si>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</si>
  <si>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</si>
  <si>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</si>
  <si>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</si>
  <si>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</si>
  <si>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</si>
  <si>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</si>
  <si>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</si>
  <si>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</si>
  <si>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</si>
  <si>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</si>
  <si>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</si>
  <si>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</si>
  <si>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</si>
  <si>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</si>
  <si>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</si>
  <si>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</si>
  <si>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</si>
  <si>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</si>
  <si>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</si>
  <si>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</si>
  <si>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</si>
  <si>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</si>
  <si>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</si>
  <si>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</si>
  <si>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</si>
  <si>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</si>
  <si>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</si>
  <si>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</si>
  <si>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</si>
  <si>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</si>
  <si>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</si>
  <si>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</si>
  <si>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</si>
  <si>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</si>
  <si>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</si>
  <si>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</si>
  <si>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</si>
  <si>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</si>
  <si>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</si>
  <si>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</si>
  <si>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</si>
  <si>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</si>
  <si>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</si>
  <si>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</si>
  <si>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</si>
  <si>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</si>
  <si>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</si>
  <si>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</si>
  <si>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</si>
  <si>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</si>
  <si>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</si>
  <si>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</si>
  <si>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</si>
  <si>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</si>
  <si>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</si>
  <si>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</si>
  <si>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</si>
  <si>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</si>
  <si>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</si>
  <si>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</si>
  <si>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</si>
  <si>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</si>
  <si>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</si>
  <si>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</si>
  <si>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</si>
  <si>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</si>
  <si>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</si>
  <si>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</si>
  <si>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</si>
  <si>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</si>
  <si>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</si>
  <si>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</si>
  <si>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</si>
  <si>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</si>
  <si>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</si>
  <si>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</si>
  <si>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</si>
  <si>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</si>
  <si>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</si>
  <si>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</si>
  <si>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</si>
  <si>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</si>
  <si>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</si>
  <si>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</si>
  <si>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</si>
  <si>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</si>
  <si>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</si>
  <si>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</si>
  <si>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</si>
  <si>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</si>
  <si>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</si>
  <si>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</si>
  <si>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</si>
  <si>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</si>
  <si>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</si>
  <si>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</si>
  <si>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</si>
  <si>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</si>
  <si>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</si>
  <si>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</si>
  <si>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</si>
  <si>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</si>
  <si>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</si>
  <si>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</si>
  <si>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</si>
  <si>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</si>
  <si>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</si>
  <si>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</si>
  <si>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</si>
  <si>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</si>
  <si>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</si>
  <si>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</si>
  <si>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</si>
  <si>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</si>
  <si>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</si>
  <si>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</si>
  <si>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</si>
  <si>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</si>
  <si>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</si>
  <si>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</si>
  <si>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</si>
  <si>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</si>
  <si>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</si>
  <si>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</si>
  <si>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</si>
  <si>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</si>
  <si>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</si>
  <si>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</si>
  <si>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</si>
  <si>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</si>
  <si>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</si>
  <si>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</si>
  <si>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</si>
  <si>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</si>
  <si>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</si>
  <si>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</si>
  <si>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</si>
  <si>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</si>
  <si>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</si>
  <si>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</si>
  <si>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</si>
  <si>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</si>
  <si>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</si>
  <si>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</si>
  <si>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</si>
  <si>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</si>
  <si>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</si>
  <si>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</si>
  <si>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</si>
  <si>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</si>
  <si>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</si>
  <si>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</si>
  <si>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</si>
  <si>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</si>
  <si>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</si>
  <si>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</si>
  <si>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</si>
  <si>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</si>
  <si>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</si>
  <si>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</si>
  <si>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</si>
  <si>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</si>
  <si>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</si>
  <si>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</si>
  <si>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</si>
  <si>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</si>
  <si>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</si>
  <si>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</si>
  <si>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</si>
  <si>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</si>
  <si>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</si>
  <si>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</si>
  <si>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</si>
  <si>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</si>
  <si>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</si>
  <si>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</si>
  <si>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</si>
  <si>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</si>
  <si>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</si>
  <si>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</si>
  <si>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</si>
  <si>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</si>
  <si>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</si>
  <si>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</si>
  <si>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</si>
  <si>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</si>
  <si>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</si>
  <si>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</si>
  <si>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</si>
  <si>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</si>
  <si>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</si>
  <si>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</si>
  <si>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</si>
  <si>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</si>
  <si>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</si>
  <si>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</si>
  <si>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</si>
  <si>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</si>
  <si>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</si>
  <si>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</si>
  <si>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</si>
  <si>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</si>
  <si>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</si>
  <si>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</si>
  <si>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</si>
  <si>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</si>
  <si>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</si>
  <si>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</si>
  <si>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</si>
  <si>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</si>
  <si>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</si>
  <si>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</si>
  <si>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</si>
  <si>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</si>
  <si>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</si>
  <si>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</si>
  <si>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</si>
  <si>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</si>
  <si>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</si>
  <si>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</si>
  <si>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</si>
  <si>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</si>
  <si>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</si>
  <si>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</si>
  <si>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</si>
  <si>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</si>
  <si>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</si>
  <si>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</si>
  <si>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</si>
  <si>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</si>
  <si>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</si>
  <si>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</si>
  <si>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</si>
  <si>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</si>
  <si>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</si>
  <si>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</si>
  <si>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</si>
  <si>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</si>
  <si>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</si>
  <si>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</si>
  <si>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</si>
  <si>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</si>
  <si>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</si>
  <si>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</si>
  <si>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</si>
  <si>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</si>
  <si>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</si>
  <si>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</si>
  <si>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</si>
  <si>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</si>
  <si>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</si>
  <si>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</si>
  <si>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</si>
  <si>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</si>
  <si>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</si>
  <si>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</si>
  <si>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</si>
  <si>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</si>
  <si>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</si>
  <si>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</si>
  <si>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</si>
  <si>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</si>
  <si>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</si>
  <si>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</si>
  <si>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</si>
  <si>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</si>
  <si>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</si>
  <si>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</si>
  <si>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</si>
  <si>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</si>
  <si>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</si>
  <si>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</si>
  <si>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</si>
  <si>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</si>
  <si>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</si>
  <si>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</si>
  <si>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</si>
  <si>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</si>
  <si>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</si>
  <si>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</si>
  <si>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</si>
  <si>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</si>
  <si>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</si>
  <si>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</si>
  <si>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</si>
  <si>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</si>
  <si>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</si>
  <si>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</si>
  <si>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</si>
  <si>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</si>
  <si>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</si>
  <si>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</si>
  <si>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</si>
  <si>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</si>
  <si>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</si>
  <si>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</si>
  <si>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</si>
  <si>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</si>
  <si>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</si>
  <si>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</si>
  <si>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</si>
  <si>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</si>
  <si>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</si>
  <si>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</si>
  <si>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</si>
  <si>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</si>
  <si>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</si>
  <si>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</si>
  <si>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</si>
  <si>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</si>
  <si>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</si>
  <si>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</si>
  <si>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</si>
  <si>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</si>
  <si>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</si>
  <si>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</si>
  <si>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</si>
  <si>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</si>
  <si>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</si>
  <si>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</si>
  <si>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</si>
  <si>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</si>
  <si>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</si>
  <si>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</si>
  <si>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</si>
  <si>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</si>
  <si>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</si>
  <si>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</si>
  <si>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</si>
  <si>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</si>
  <si>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</si>
  <si>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</si>
  <si>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</si>
  <si>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</si>
  <si>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</si>
  <si>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</si>
  <si>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</si>
  <si>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</si>
  <si>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</si>
  <si>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</si>
  <si>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</si>
  <si>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</si>
  <si>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</si>
  <si>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</si>
  <si>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</si>
  <si>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</si>
  <si>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</si>
  <si>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</si>
  <si>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</si>
  <si>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</si>
  <si>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</si>
  <si>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</si>
  <si>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</si>
  <si>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</si>
  <si>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</si>
  <si>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</si>
  <si>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</si>
  <si>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</si>
  <si>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</si>
  <si>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</si>
  <si>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</si>
  <si>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</si>
  <si>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</si>
  <si>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</si>
  <si>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</si>
  <si>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</si>
  <si>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</si>
  <si>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</si>
  <si>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</si>
  <si>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</si>
  <si>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</si>
  <si>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</si>
  <si>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</si>
  <si>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</si>
  <si>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</si>
  <si>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</si>
  <si>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</si>
  <si>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</si>
  <si>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</si>
  <si>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</si>
  <si>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</si>
  <si>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</si>
  <si>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</si>
  <si>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</si>
  <si>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</si>
  <si>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</si>
  <si>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</si>
  <si>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</si>
  <si>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</si>
  <si>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</si>
  <si>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</si>
  <si>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</si>
  <si>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</si>
  <si>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</si>
  <si>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</si>
  <si>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</si>
  <si>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</si>
  <si>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</si>
  <si>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</si>
  <si>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</si>
  <si>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</si>
  <si>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</si>
  <si>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</si>
  <si>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</si>
  <si>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</si>
  <si>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</si>
  <si>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</si>
  <si>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</si>
  <si>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</si>
  <si>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</si>
  <si>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</si>
  <si>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</si>
  <si>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</si>
  <si>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</si>
  <si>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</si>
  <si>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</si>
  <si>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</si>
  <si>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</si>
  <si>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</si>
  <si>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</si>
  <si>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</si>
  <si>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</si>
  <si>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</si>
  <si>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</si>
  <si>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</si>
  <si>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</si>
  <si>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</si>
  <si>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</si>
  <si>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</si>
  <si>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</si>
  <si>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</si>
  <si>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</si>
  <si>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</si>
  <si>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</si>
  <si>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</si>
  <si>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</si>
  <si>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</si>
  <si>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</si>
  <si>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</si>
  <si>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</si>
  <si>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</si>
  <si>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</si>
  <si>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</si>
  <si>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</si>
  <si>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</si>
  <si>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</si>
  <si>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</si>
  <si>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</si>
  <si>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</si>
  <si>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</si>
  <si>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</si>
  <si>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</si>
  <si>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</si>
  <si>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</si>
  <si>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</si>
  <si>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</si>
  <si>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</si>
  <si>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</si>
  <si>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</si>
  <si>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</si>
  <si>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</si>
  <si>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</si>
  <si>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</si>
  <si>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</si>
  <si>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</si>
  <si>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</si>
  <si>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</si>
  <si>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</si>
  <si>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</si>
  <si>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</si>
  <si>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</si>
  <si>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</si>
  <si>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</si>
  <si>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</si>
  <si>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</si>
  <si>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</si>
  <si>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</si>
  <si>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</si>
  <si>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</si>
  <si>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</si>
  <si>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</si>
  <si>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</si>
  <si>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</si>
  <si>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</si>
  <si>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</si>
  <si>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</si>
  <si>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</si>
  <si>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</si>
  <si>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</si>
  <si>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</si>
  <si>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</si>
  <si>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</si>
  <si>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</si>
  <si>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</si>
  <si>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</si>
  <si>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</si>
  <si>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</si>
  <si>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</si>
  <si>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</si>
  <si>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</si>
  <si>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</si>
  <si>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</si>
  <si>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</si>
  <si>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</si>
  <si>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</si>
  <si>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</si>
  <si>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</si>
  <si>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</si>
  <si>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</si>
  <si>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</si>
  <si>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</si>
  <si>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</si>
  <si>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</si>
  <si>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</si>
  <si>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</si>
  <si>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</si>
  <si>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</si>
  <si>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</si>
  <si>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</si>
  <si>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</si>
  <si>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</si>
  <si>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</si>
  <si>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</si>
  <si>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</si>
  <si>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</si>
  <si>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</si>
  <si>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</si>
  <si>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</si>
  <si>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</si>
  <si>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</si>
  <si>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</si>
  <si>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</si>
  <si>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</si>
  <si>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</si>
  <si>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</si>
  <si>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</si>
  <si>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</si>
  <si>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</si>
  <si>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</si>
  <si>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</si>
  <si>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</si>
  <si>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</si>
  <si>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</si>
  <si>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</si>
  <si>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</si>
  <si>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</si>
  <si>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</si>
  <si>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</si>
  <si>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</si>
  <si>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</si>
  <si>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</si>
  <si>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</si>
  <si>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</si>
  <si>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</si>
  <si>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</si>
  <si>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</si>
  <si>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</si>
  <si>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</si>
  <si>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</si>
  <si>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</si>
  <si>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</si>
  <si>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</si>
  <si>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</si>
  <si>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</si>
  <si>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</si>
  <si>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</si>
  <si>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</si>
  <si>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</si>
  <si>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</si>
  <si>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</si>
  <si>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</si>
  <si>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</si>
  <si>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</si>
  <si>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</si>
  <si>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</si>
  <si>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</si>
  <si>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</si>
  <si>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</si>
  <si>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</si>
  <si>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</si>
  <si>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</si>
  <si>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</si>
  <si>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</si>
  <si>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</si>
  <si>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</si>
  <si>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</si>
  <si>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</si>
  <si>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</si>
  <si>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</si>
  <si>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</si>
  <si>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</si>
  <si>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</si>
  <si>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</si>
  <si>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</si>
  <si>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</si>
  <si>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</si>
  <si>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</si>
  <si>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</si>
  <si>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</si>
  <si>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</si>
  <si>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</si>
  <si>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</si>
  <si>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</si>
  <si>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</si>
  <si>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</si>
  <si>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</si>
  <si>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</si>
  <si>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</si>
  <si>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</si>
  <si>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</si>
  <si>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</si>
  <si>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</si>
  <si>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</si>
  <si>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</si>
  <si>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</si>
  <si>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</si>
  <si>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</si>
  <si>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</si>
  <si>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</si>
  <si>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</si>
  <si>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</si>
  <si>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</si>
  <si>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</si>
  <si>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</si>
  <si>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</si>
  <si>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</si>
  <si>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</si>
  <si>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</si>
  <si>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</si>
  <si>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</si>
  <si>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</si>
  <si>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</si>
  <si>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</si>
  <si>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</si>
  <si>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</si>
  <si>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</si>
  <si>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</si>
  <si>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</si>
  <si>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</si>
  <si>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</si>
  <si>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</si>
  <si>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</si>
  <si>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</si>
  <si>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</si>
  <si>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</si>
  <si>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</si>
  <si>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</si>
  <si>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</si>
  <si>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</si>
  <si>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</si>
  <si>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</si>
  <si>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</si>
  <si>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</si>
  <si>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</si>
  <si>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</si>
  <si>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</si>
  <si>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</si>
  <si>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</si>
  <si>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</si>
  <si>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</si>
  <si>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</si>
  <si>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</si>
  <si>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</si>
  <si>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</si>
  <si>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</si>
  <si>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</si>
  <si>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</si>
  <si>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</si>
  <si>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</si>
  <si>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</si>
  <si>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</si>
  <si>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</si>
  <si>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</si>
  <si>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</si>
  <si>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</si>
  <si>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</si>
  <si>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</si>
  <si>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</si>
  <si>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</si>
  <si>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</si>
  <si>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</si>
  <si>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</si>
  <si>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</si>
  <si>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</si>
  <si>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</si>
  <si>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</si>
  <si>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</si>
  <si>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</si>
  <si>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</si>
  <si>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</si>
  <si>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</si>
  <si>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</si>
  <si>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</si>
  <si>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</si>
  <si>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</si>
  <si>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</si>
  <si>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</si>
  <si>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</si>
  <si>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</si>
  <si>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</si>
  <si>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</si>
  <si>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</si>
  <si>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</si>
  <si>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</si>
  <si>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</si>
  <si>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</si>
  <si>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</si>
  <si>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</si>
  <si>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</si>
  <si>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</si>
  <si>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</si>
  <si>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</si>
  <si>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</si>
  <si>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</si>
  <si>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</si>
  <si>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</si>
  <si>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</si>
  <si>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</si>
  <si>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</si>
  <si>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</si>
  <si>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</si>
  <si>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</si>
  <si>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</si>
  <si>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</si>
  <si>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</si>
  <si>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</si>
  <si>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</si>
  <si>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</si>
  <si>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</si>
  <si>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</si>
  <si>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</si>
  <si>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</si>
  <si>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</si>
  <si>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</si>
  <si>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</si>
  <si>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</si>
  <si>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</si>
  <si>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</si>
  <si>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</si>
  <si>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</si>
  <si>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</si>
  <si>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</si>
  <si>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</si>
  <si>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</si>
  <si>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</si>
  <si>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</si>
  <si>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</si>
  <si>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</si>
  <si>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</si>
  <si>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</si>
  <si>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</si>
  <si>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</si>
  <si>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</si>
  <si>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</si>
  <si>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</si>
  <si>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</si>
  <si>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</si>
  <si>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</si>
  <si>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</si>
  <si>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</si>
  <si>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</si>
  <si>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</si>
  <si>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</si>
  <si>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</si>
  <si>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</si>
  <si>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</si>
  <si>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</si>
  <si>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</si>
  <si>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</si>
  <si>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</si>
  <si>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</si>
  <si>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</si>
  <si>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</si>
  <si>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</si>
  <si>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</si>
  <si>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</si>
  <si>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</si>
  <si>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</si>
  <si>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</si>
  <si>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</si>
  <si>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</si>
  <si>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</si>
  <si>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</si>
  <si>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</si>
  <si>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</si>
  <si>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</si>
  <si>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</si>
  <si>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</si>
  <si>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</si>
  <si>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</si>
  <si>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</si>
  <si>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</si>
  <si>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</si>
  <si>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</si>
  <si>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</si>
  <si>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</si>
  <si>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</si>
  <si>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</si>
  <si>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</si>
  <si>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</si>
  <si>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</si>
  <si>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</si>
  <si>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</si>
  <si>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</si>
  <si>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</si>
  <si>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</si>
  <si>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</si>
  <si>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</si>
  <si>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</si>
  <si>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</si>
  <si>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</si>
  <si>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</si>
  <si>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</si>
  <si>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</si>
  <si>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</si>
  <si>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</si>
  <si>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</si>
  <si>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</si>
  <si>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</si>
  <si>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</si>
  <si>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</si>
  <si>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</si>
  <si>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</si>
  <si>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</si>
  <si>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</si>
  <si>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</si>
  <si>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</si>
  <si>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</si>
  <si>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</si>
  <si>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</si>
  <si>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</si>
  <si>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</si>
  <si>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</si>
  <si>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</si>
  <si>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</si>
  <si>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</si>
  <si>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</si>
  <si>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</si>
  <si>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</si>
  <si>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</si>
  <si>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</si>
  <si>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</si>
  <si>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</si>
  <si>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</si>
  <si>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</si>
  <si>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</si>
  <si>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</si>
  <si>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</si>
  <si>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</si>
  <si>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</si>
  <si>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</si>
  <si>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</si>
  <si>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</si>
  <si>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</si>
  <si>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</si>
  <si>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</si>
  <si>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</si>
  <si>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</si>
  <si>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</si>
  <si>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</si>
  <si>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</si>
  <si>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</si>
  <si>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</si>
  <si>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</si>
  <si>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</si>
  <si>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</si>
  <si>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</si>
  <si>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</si>
  <si>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</si>
  <si>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</si>
  <si>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</si>
  <si>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</si>
  <si>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</si>
  <si>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</si>
  <si>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</si>
  <si>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</si>
  <si>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</si>
  <si>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</si>
  <si>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</si>
  <si>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</si>
  <si>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</si>
  <si>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</si>
  <si>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</si>
  <si>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</si>
  <si>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</si>
  <si>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</si>
  <si>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</si>
  <si>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</si>
  <si>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</si>
  <si>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</si>
  <si>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</si>
  <si>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</si>
  <si>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</si>
  <si>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</si>
  <si>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</si>
  <si>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</si>
  <si>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</si>
  <si>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</si>
  <si>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</si>
  <si>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</si>
  <si>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</si>
  <si>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</si>
  <si>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</si>
  <si>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</si>
  <si>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</si>
  <si>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</si>
  <si>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</si>
  <si>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</si>
  <si>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</si>
  <si>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</si>
  <si>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</si>
  <si>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</si>
  <si>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</si>
  <si>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</si>
  <si>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</si>
  <si>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</si>
  <si>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</si>
  <si>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</si>
  <si>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</si>
  <si>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</si>
  <si>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</si>
  <si>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</si>
  <si>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</si>
  <si>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</si>
  <si>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</si>
  <si>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</si>
  <si>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</si>
  <si>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</si>
  <si>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</si>
  <si>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</si>
  <si>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</si>
  <si>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</si>
  <si>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</si>
  <si>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</si>
  <si>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</si>
  <si>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</si>
  <si>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</si>
  <si>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</si>
  <si>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</si>
  <si>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</si>
  <si>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</si>
  <si>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</si>
  <si>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</si>
  <si>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</si>
  <si>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</si>
  <si>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</si>
  <si>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</si>
  <si>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</si>
  <si>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</si>
  <si>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</si>
  <si>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</si>
  <si>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</si>
  <si>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</si>
  <si>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</si>
  <si>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</si>
  <si>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</si>
  <si>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</si>
  <si>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</si>
  <si>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</si>
  <si>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</si>
  <si>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</si>
  <si>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</si>
  <si>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</si>
  <si>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</si>
  <si>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</si>
  <si>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</si>
  <si>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</si>
  <si>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</si>
  <si>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</si>
  <si>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</si>
  <si>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</si>
  <si>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</si>
  <si>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</si>
  <si>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</si>
  <si>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</si>
  <si>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</si>
  <si>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</si>
  <si>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</si>
  <si>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</si>
  <si>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</si>
  <si>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</si>
  <si>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</si>
  <si>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</si>
  <si>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</si>
  <si>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</si>
  <si>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</si>
  <si>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</si>
  <si>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</si>
  <si>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</si>
  <si>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</si>
  <si>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</si>
  <si>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</si>
  <si>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</si>
  <si>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</si>
  <si>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</si>
  <si>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</si>
  <si>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</si>
  <si>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</si>
  <si>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</si>
  <si>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</si>
  <si>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</si>
  <si>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</si>
  <si>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</si>
  <si>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</si>
  <si>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</si>
  <si>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</si>
  <si>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</si>
  <si>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</si>
  <si>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</si>
  <si>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</si>
  <si>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</si>
  <si>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</si>
  <si>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</si>
  <si>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</si>
  <si>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</si>
  <si>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</si>
  <si>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</si>
  <si>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</si>
  <si>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</si>
  <si>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</si>
  <si>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</si>
  <si>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</si>
  <si>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</si>
  <si>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</si>
  <si>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</si>
  <si>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</si>
  <si>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</si>
  <si>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</si>
  <si>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</si>
  <si>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</si>
  <si>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</si>
  <si>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</si>
  <si>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</si>
  <si>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</si>
  <si>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</si>
  <si>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</si>
  <si>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</si>
  <si>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</si>
  <si>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</si>
  <si>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</si>
  <si>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</si>
  <si>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</si>
  <si>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</si>
  <si>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</si>
  <si>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</si>
  <si>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</si>
  <si>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</si>
  <si>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</si>
  <si>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</si>
  <si>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</si>
  <si>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</si>
  <si>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</si>
  <si>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</si>
  <si>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</si>
  <si>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</si>
  <si>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</si>
  <si>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</si>
  <si>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</si>
  <si>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</si>
  <si>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</si>
  <si>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</si>
  <si>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</si>
  <si>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</si>
  <si>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</si>
  <si>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</si>
  <si>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</si>
  <si>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</si>
  <si>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</si>
  <si>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</si>
  <si>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</si>
  <si>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</si>
  <si>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</si>
  <si>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</si>
  <si>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</si>
  <si>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</si>
  <si>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</si>
  <si>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</si>
  <si>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</si>
  <si>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</si>
  <si>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</si>
  <si>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</si>
  <si>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</si>
  <si>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</si>
  <si>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</si>
  <si>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</si>
  <si>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</si>
  <si>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</si>
  <si>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</si>
  <si>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</si>
  <si>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</si>
  <si>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</si>
  <si>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</si>
  <si>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</si>
  <si>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</si>
  <si>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</si>
  <si>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</si>
  <si>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</si>
  <si>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</si>
  <si>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</si>
  <si>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</si>
  <si>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</si>
  <si>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</si>
  <si>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</si>
  <si>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</si>
  <si>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</si>
  <si>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</si>
  <si>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</si>
  <si>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</si>
  <si>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</si>
  <si>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</si>
  <si>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</si>
  <si>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</si>
  <si>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</si>
  <si>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</si>
  <si>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</si>
  <si>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</si>
  <si>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</si>
  <si>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</si>
  <si>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</si>
  <si>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</si>
  <si>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</si>
  <si>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</si>
  <si>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</si>
  <si>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</si>
  <si>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</si>
  <si>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</si>
  <si>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</si>
  <si>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</si>
  <si>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</si>
  <si>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</si>
  <si>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</si>
  <si>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</si>
  <si>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</si>
  <si>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</si>
  <si>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</si>
  <si>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</si>
  <si>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</si>
  <si>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</si>
  <si>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</si>
  <si>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</si>
  <si>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</si>
  <si>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</si>
  <si>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</si>
  <si>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</si>
  <si>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</si>
  <si>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</si>
  <si>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</si>
  <si>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</si>
  <si>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</si>
  <si>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</si>
  <si>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</si>
  <si>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</si>
  <si>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</si>
  <si>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</si>
  <si>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</si>
  <si>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</si>
  <si>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</si>
  <si>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</si>
  <si>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</si>
  <si>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</si>
  <si>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</si>
  <si>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</si>
  <si>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</si>
  <si>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</si>
  <si>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</si>
  <si>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</si>
  <si>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</si>
  <si>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</si>
  <si>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</si>
  <si>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</si>
  <si>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</si>
  <si>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</si>
  <si>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</si>
  <si>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</si>
  <si>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</si>
  <si>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</si>
  <si>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</si>
  <si>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</si>
  <si>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</si>
  <si>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</si>
  <si>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</si>
  <si>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</si>
  <si>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</si>
  <si>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</si>
  <si>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</si>
  <si>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</si>
  <si>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</si>
  <si>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</si>
  <si>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</si>
  <si>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</si>
  <si>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</si>
  <si>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</si>
  <si>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</si>
  <si>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</si>
  <si>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</si>
  <si>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</si>
  <si>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</si>
  <si>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</si>
  <si>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</si>
  <si>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</si>
  <si>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</si>
  <si>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</si>
  <si>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</si>
  <si>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</si>
  <si>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</si>
  <si>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</si>
  <si>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</si>
  <si>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</si>
  <si>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</si>
  <si>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</si>
  <si>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</si>
  <si>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</si>
  <si>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</si>
  <si>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</si>
  <si>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</si>
  <si>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</si>
  <si>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</si>
  <si>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</si>
  <si>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</si>
  <si>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</si>
  <si>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</si>
  <si>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</si>
  <si>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</si>
  <si>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</si>
  <si>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</si>
  <si>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</si>
  <si>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</si>
  <si>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</si>
  <si>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</si>
  <si>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</si>
  <si>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</si>
  <si>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</si>
  <si>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</si>
  <si>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</si>
  <si>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</si>
  <si>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</si>
  <si>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</si>
  <si>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</si>
  <si>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</si>
  <si>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</si>
  <si>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</si>
  <si>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</si>
  <si>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</si>
  <si>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</si>
  <si>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</si>
  <si>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</si>
  <si>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</si>
  <si>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</si>
  <si>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</si>
  <si>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</si>
  <si>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</si>
  <si>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</si>
  <si>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</si>
  <si>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</si>
  <si>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</si>
  <si>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</si>
  <si>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</si>
  <si>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</si>
  <si>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</si>
  <si>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</si>
  <si>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</si>
  <si>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</si>
  <si>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</si>
  <si>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</si>
  <si>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</si>
  <si>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</si>
  <si>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</si>
  <si>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</si>
  <si>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</si>
  <si>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</si>
  <si>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</si>
  <si>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</si>
  <si>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</si>
  <si>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</si>
  <si>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</si>
  <si>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</si>
  <si>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</si>
  <si>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</si>
  <si>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</si>
  <si>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</si>
  <si>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</si>
  <si>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</si>
  <si>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</si>
  <si>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</si>
  <si>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</si>
  <si>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</si>
  <si>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</si>
  <si>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</si>
  <si>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</si>
  <si>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</si>
  <si>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</si>
  <si>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</si>
  <si>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</si>
  <si>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</si>
  <si>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</si>
  <si>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</si>
  <si>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</si>
  <si>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</si>
  <si>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</si>
  <si>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</si>
  <si>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</si>
  <si>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</si>
  <si>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</si>
  <si>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</si>
  <si>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</si>
  <si>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</si>
  <si>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</si>
  <si>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</si>
  <si>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</si>
  <si>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</si>
  <si>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</si>
  <si>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</si>
  <si>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</si>
  <si>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</si>
  <si>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</si>
  <si>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</si>
  <si>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</si>
  <si>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</si>
  <si>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</si>
  <si>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</si>
  <si>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</si>
  <si>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</si>
  <si>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</si>
  <si>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</si>
  <si>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</si>
  <si>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</si>
  <si>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</si>
  <si>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</si>
  <si>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</si>
  <si>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</si>
  <si>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</si>
  <si>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</si>
  <si>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</si>
  <si>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</si>
  <si>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</si>
  <si>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</si>
  <si>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</si>
  <si>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</si>
  <si>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</si>
  <si>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</si>
  <si>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</si>
  <si>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</si>
  <si>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</si>
  <si>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</si>
  <si>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</si>
  <si>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</si>
  <si>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</si>
  <si>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</si>
  <si>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</si>
  <si>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</si>
  <si>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</si>
  <si>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</si>
  <si>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</si>
  <si>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</si>
  <si>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</si>
  <si>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</si>
  <si>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</si>
  <si>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</si>
  <si>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</si>
  <si>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</si>
  <si>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</si>
  <si>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</si>
  <si>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</si>
  <si>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</si>
  <si>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</si>
  <si>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</si>
  <si>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</si>
  <si>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</si>
  <si>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</si>
  <si>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</si>
  <si>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</si>
  <si>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</si>
  <si>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</si>
  <si>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</si>
  <si>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</si>
  <si>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</si>
  <si>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</si>
  <si>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</si>
  <si>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</si>
  <si>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</si>
  <si>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</si>
  <si>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</si>
  <si>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</si>
  <si>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</si>
  <si>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</si>
  <si>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</si>
  <si>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</si>
  <si>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</si>
  <si>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</si>
  <si>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</si>
  <si>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</si>
  <si>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</si>
  <si>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</si>
  <si>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</si>
  <si>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</si>
  <si>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</si>
  <si>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</si>
  <si>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</si>
  <si>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</si>
  <si>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</si>
  <si>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</si>
  <si>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</si>
  <si>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</si>
  <si>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</si>
  <si>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</si>
  <si>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</si>
  <si>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</si>
  <si>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</si>
  <si>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</si>
  <si>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</si>
  <si>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</si>
  <si>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</si>
  <si>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</si>
  <si>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</si>
  <si>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</si>
  <si>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</si>
  <si>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</si>
  <si>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</si>
  <si>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</si>
  <si>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</si>
  <si>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</si>
  <si>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</si>
  <si>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</si>
  <si>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</si>
  <si>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</si>
  <si>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</si>
  <si>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</si>
  <si>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</si>
  <si>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</si>
  <si>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</si>
  <si>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</si>
  <si>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</si>
  <si>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</si>
  <si>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</si>
  <si>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</si>
  <si>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</si>
  <si>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</si>
  <si>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</si>
  <si>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</si>
  <si>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</si>
  <si>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</si>
  <si>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</si>
  <si>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</si>
  <si>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</si>
  <si>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</si>
  <si>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</si>
  <si>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</si>
  <si>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</si>
  <si>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</si>
  <si>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</si>
  <si>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</si>
  <si>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</si>
  <si>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</si>
  <si>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</si>
  <si>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</si>
  <si>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</si>
  <si>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</si>
  <si>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</si>
  <si>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</si>
  <si>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</si>
  <si>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</si>
  <si>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</si>
  <si>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</si>
  <si>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</si>
  <si>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</si>
  <si>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</si>
  <si>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</si>
  <si>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</si>
  <si>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</si>
  <si>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</si>
  <si>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</si>
  <si>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</si>
  <si>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</si>
  <si>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</si>
  <si>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</si>
  <si>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</si>
  <si>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</si>
  <si>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</si>
  <si>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</si>
  <si>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</si>
  <si>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</si>
  <si>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</si>
  <si>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</si>
  <si>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</si>
  <si>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</si>
  <si>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</si>
  <si>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</si>
  <si>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</si>
  <si>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</si>
  <si>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</si>
  <si>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</si>
  <si>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</si>
  <si>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</si>
  <si>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</si>
  <si>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</si>
  <si>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</si>
  <si>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</si>
  <si>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</si>
  <si>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</si>
  <si>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</si>
  <si>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</si>
  <si>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</si>
  <si>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</si>
  <si>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</si>
  <si>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</si>
  <si>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</si>
  <si>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</si>
  <si>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</si>
  <si>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</si>
  <si>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</si>
  <si>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</si>
  <si>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</si>
  <si>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</si>
  <si>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</si>
  <si>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</si>
  <si>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</si>
  <si>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</si>
  <si>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</si>
  <si>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</si>
  <si>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</si>
  <si>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</si>
  <si>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</si>
  <si>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</si>
  <si>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</si>
  <si>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</si>
  <si>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</si>
  <si>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</si>
  <si>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</si>
  <si>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</si>
  <si>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</si>
  <si>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</si>
  <si>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</si>
  <si>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</si>
  <si>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</si>
  <si>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</si>
  <si>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</si>
  <si>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</si>
  <si>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</si>
  <si>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</si>
  <si>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</si>
  <si>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</si>
  <si>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</si>
  <si>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</si>
  <si>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</si>
  <si>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</si>
  <si>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</si>
  <si>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</si>
  <si>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</si>
  <si>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</si>
  <si>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</si>
  <si>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</si>
  <si>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</si>
  <si>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</si>
  <si>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</si>
  <si>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</si>
  <si>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</si>
  <si>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</si>
  <si>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</si>
  <si>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</si>
  <si>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</si>
  <si>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</si>
  <si>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</si>
  <si>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</si>
  <si>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</si>
  <si>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</si>
  <si>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</si>
  <si>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</si>
  <si>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</si>
  <si>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</si>
  <si>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</si>
  <si>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</si>
  <si>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</si>
  <si>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</si>
  <si>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</si>
  <si>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</si>
  <si>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</si>
  <si>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</si>
  <si>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</si>
  <si>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</si>
  <si>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</si>
  <si>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</si>
  <si>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</si>
  <si>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</si>
  <si>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</si>
  <si>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</si>
  <si>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</si>
  <si>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</si>
  <si>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</si>
  <si>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</si>
  <si>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</si>
  <si>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</si>
  <si>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</si>
  <si>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</si>
  <si>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</si>
  <si>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</si>
  <si>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</si>
  <si>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</si>
  <si>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</si>
  <si>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</si>
  <si>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</si>
  <si>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</si>
  <si>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</si>
  <si>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</si>
  <si>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</si>
  <si>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</si>
  <si>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</si>
  <si>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</si>
  <si>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</si>
  <si>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</si>
  <si>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</si>
  <si>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</si>
  <si>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</si>
  <si>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</si>
  <si>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</si>
  <si>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</si>
  <si>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</si>
  <si>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</si>
  <si>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</si>
  <si>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</si>
  <si>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</si>
  <si>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</si>
  <si>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</si>
  <si>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</si>
  <si>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</si>
  <si>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</si>
  <si>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</si>
  <si>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</si>
  <si>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</si>
  <si>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</si>
  <si>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</si>
  <si>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</si>
  <si>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</si>
  <si>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</si>
  <si>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</si>
  <si>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</si>
  <si>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</si>
  <si>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</si>
  <si>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</si>
  <si>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</si>
  <si>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</si>
  <si>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</si>
  <si>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</si>
  <si>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</si>
  <si>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</si>
  <si>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</si>
  <si>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</si>
  <si>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</si>
  <si>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</si>
  <si>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</si>
  <si>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</si>
  <si>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</si>
  <si>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</si>
  <si>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</si>
  <si>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</si>
  <si>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</si>
  <si>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</si>
  <si>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</si>
  <si>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</si>
  <si>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</si>
  <si>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</si>
  <si>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</si>
  <si>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</si>
  <si>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</si>
  <si>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</si>
  <si>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</si>
  <si>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</si>
  <si>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</si>
  <si>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</si>
  <si>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</si>
  <si>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</si>
  <si>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</si>
  <si>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</si>
  <si>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</si>
  <si>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</si>
  <si>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</si>
  <si>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</si>
  <si>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</si>
  <si>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</si>
  <si>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</si>
  <si>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</si>
  <si>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</si>
  <si>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</si>
  <si>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</si>
  <si>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</si>
  <si>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</si>
  <si>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</si>
  <si>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</si>
  <si>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</si>
  <si>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</si>
  <si>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</si>
  <si>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</si>
  <si>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</si>
  <si>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</si>
  <si>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</si>
  <si>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</si>
  <si>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</si>
  <si>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</si>
  <si>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</si>
  <si>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</si>
  <si>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</si>
  <si>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</si>
  <si>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</si>
  <si>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</si>
  <si>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</si>
  <si>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</si>
  <si>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</si>
  <si>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</si>
  <si>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</si>
  <si>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</si>
  <si>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</si>
  <si>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</si>
  <si>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</si>
  <si>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</si>
  <si>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</si>
  <si>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</si>
  <si>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</si>
  <si>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</si>
  <si>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</si>
  <si>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</si>
  <si>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</si>
  <si>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</si>
  <si>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</si>
  <si>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</si>
  <si>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</si>
  <si>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</si>
  <si>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</si>
  <si>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</si>
  <si>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</si>
  <si>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</si>
  <si>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</si>
  <si>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</si>
  <si>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</si>
  <si>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</si>
  <si>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</si>
  <si>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</si>
  <si>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</si>
  <si>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</si>
  <si>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</si>
  <si>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</si>
  <si>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</si>
  <si>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</si>
  <si>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</si>
  <si>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</si>
  <si>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</si>
  <si>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</si>
  <si>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</si>
  <si>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</si>
  <si>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</si>
  <si>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</si>
  <si>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</si>
  <si>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</si>
  <si>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</si>
  <si>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</si>
  <si>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</si>
  <si>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</si>
  <si>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</si>
  <si>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</si>
  <si>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</si>
  <si>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</si>
  <si>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</si>
  <si>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</si>
  <si>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</si>
  <si>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</si>
  <si>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</si>
  <si>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</si>
  <si>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</si>
  <si>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</si>
  <si>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</si>
  <si>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</si>
  <si>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</si>
  <si>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</si>
  <si>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</si>
  <si>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</si>
  <si>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</si>
  <si>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</si>
  <si>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</si>
  <si>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</si>
  <si>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</si>
  <si>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</si>
  <si>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</si>
  <si>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</si>
  <si>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</si>
  <si>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</si>
  <si>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</si>
  <si>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</si>
  <si>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</si>
  <si>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</si>
  <si>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</si>
  <si>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</si>
  <si>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</si>
  <si>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</si>
  <si>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</si>
  <si>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</si>
  <si>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</si>
  <si>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</si>
  <si>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</si>
  <si>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</si>
  <si>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</si>
  <si>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</si>
  <si>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</si>
  <si>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</si>
  <si>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</si>
  <si>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</si>
  <si>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</si>
  <si>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</si>
  <si>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</si>
  <si>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</si>
  <si>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</si>
  <si>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</si>
  <si>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</si>
  <si>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</si>
  <si>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</si>
  <si>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</si>
  <si>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</si>
  <si>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</si>
  <si>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</si>
  <si>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</si>
  <si>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</si>
  <si>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</si>
  <si>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</si>
  <si>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</si>
  <si>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</si>
  <si>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</si>
  <si>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</si>
  <si>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</si>
  <si>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</si>
  <si>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</si>
  <si>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</si>
  <si>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</si>
  <si>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</si>
  <si>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</si>
  <si>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</si>
  <si>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</si>
  <si>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</si>
  <si>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</si>
  <si>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</si>
  <si>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</si>
  <si>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</si>
  <si>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</si>
  <si>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</si>
  <si>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</si>
  <si>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</si>
  <si>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</si>
  <si>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</si>
  <si>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</si>
  <si>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</si>
  <si>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</si>
  <si>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</si>
  <si>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</si>
  <si>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</si>
  <si>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</si>
  <si>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</si>
  <si>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</si>
  <si>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</si>
  <si>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</si>
  <si>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</si>
  <si>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</si>
  <si>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</si>
  <si>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</si>
  <si>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</si>
  <si>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</si>
  <si>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</si>
  <si>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</si>
  <si>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</si>
  <si>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</si>
  <si>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</si>
  <si>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</si>
  <si>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</si>
  <si>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</si>
  <si>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</si>
  <si>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</si>
  <si>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</si>
  <si>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</si>
  <si>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</si>
  <si>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</si>
  <si>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</si>
  <si>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</si>
  <si>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</si>
  <si>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</si>
  <si>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</si>
  <si>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</si>
  <si>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</si>
  <si>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</si>
  <si>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</si>
  <si>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</si>
  <si>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</si>
  <si>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</si>
  <si>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</si>
  <si>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</si>
  <si>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</si>
  <si>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</si>
  <si>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</si>
  <si>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</si>
  <si>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</si>
  <si>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</si>
  <si>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</si>
  <si>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</si>
  <si>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</si>
  <si>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</si>
  <si>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</si>
  <si>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</si>
  <si>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</si>
  <si>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</si>
  <si>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</si>
  <si>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</si>
  <si>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</si>
  <si>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</si>
  <si>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</si>
  <si>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</si>
  <si>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</si>
  <si>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</si>
  <si>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</si>
  <si>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</si>
  <si>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</si>
  <si>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</si>
  <si>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</si>
  <si>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</si>
  <si>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</si>
  <si>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</si>
  <si>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</si>
  <si>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</si>
  <si>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</si>
  <si>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</si>
  <si>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</si>
  <si>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</si>
  <si>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</si>
  <si>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</si>
  <si>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</si>
  <si>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</si>
  <si>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</si>
  <si>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</si>
  <si>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</si>
  <si>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</si>
  <si>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</si>
  <si>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</si>
  <si>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</si>
  <si>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</si>
  <si>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</si>
  <si>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</si>
  <si>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</si>
  <si>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</si>
  <si>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</si>
  <si>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</si>
  <si>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</si>
  <si>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</si>
  <si>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</si>
  <si>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</si>
  <si>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</si>
  <si>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</si>
  <si>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</si>
  <si>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</si>
  <si>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</si>
  <si>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</si>
  <si>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</si>
  <si>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</si>
  <si>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</si>
  <si>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</si>
  <si>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</si>
  <si>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</si>
  <si>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</si>
  <si>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</si>
  <si>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</si>
  <si>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</si>
  <si>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</si>
  <si>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</si>
  <si>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</si>
  <si>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</si>
  <si>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</si>
  <si>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</si>
  <si>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</si>
  <si>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</si>
  <si>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</si>
  <si>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</si>
  <si>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</si>
  <si>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</si>
  <si>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</si>
  <si>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</si>
  <si>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</si>
  <si>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</si>
  <si>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</si>
  <si>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</si>
  <si>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</si>
  <si>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</si>
  <si>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</si>
  <si>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</si>
  <si>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</si>
  <si>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</si>
  <si>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</si>
  <si>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</si>
  <si>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</si>
  <si>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</si>
  <si>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</si>
  <si>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</si>
  <si>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</si>
  <si>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</si>
  <si>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</si>
  <si>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</si>
  <si>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</si>
  <si>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</si>
  <si>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</si>
  <si>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</si>
  <si>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</si>
  <si>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</si>
  <si>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</si>
  <si>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</si>
  <si>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</si>
  <si>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</si>
  <si>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</si>
  <si>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</si>
  <si>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</si>
  <si>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</si>
  <si>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</si>
  <si>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</si>
  <si>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</si>
  <si>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</si>
  <si>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</si>
  <si>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</si>
  <si>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</si>
  <si>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</si>
  <si>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</si>
  <si>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</si>
  <si>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</si>
  <si>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</si>
  <si>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</si>
  <si>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</si>
  <si>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</si>
  <si>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</si>
  <si>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</si>
  <si>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</si>
  <si>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</si>
  <si>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</si>
  <si>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</si>
  <si>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</si>
  <si>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</si>
  <si>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</si>
  <si>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</si>
  <si>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</si>
  <si>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</si>
  <si>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</si>
  <si>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</si>
  <si>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</si>
  <si>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</si>
  <si>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</si>
  <si>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</si>
  <si>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</si>
  <si>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</si>
  <si>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</si>
  <si>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</si>
  <si>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</si>
  <si>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</si>
  <si>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</si>
  <si>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</si>
  <si>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</si>
  <si>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</si>
  <si>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</si>
  <si>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</si>
  <si>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</si>
  <si>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</si>
  <si>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</si>
  <si>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</si>
  <si>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</si>
  <si>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</si>
  <si>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</si>
  <si>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</si>
  <si>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</si>
  <si>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</si>
  <si>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</si>
  <si>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</si>
  <si>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</si>
  <si>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</si>
  <si>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</si>
  <si>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</si>
  <si>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</si>
  <si>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</si>
  <si>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</si>
  <si>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</si>
  <si>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</si>
  <si>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</si>
  <si>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</si>
  <si>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</si>
  <si>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</si>
  <si>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</si>
  <si>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</si>
  <si>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</si>
  <si>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</si>
  <si>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</si>
  <si>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</si>
  <si>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</si>
  <si>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</si>
  <si>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</si>
  <si>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</si>
  <si>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</si>
  <si>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</si>
  <si>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</si>
  <si>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</si>
  <si>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</si>
  <si>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</si>
  <si>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</si>
  <si>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</si>
  <si>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</si>
  <si>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</si>
  <si>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</si>
  <si>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</si>
  <si>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</si>
  <si>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</si>
  <si>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</si>
  <si>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</si>
  <si>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</si>
  <si>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</si>
  <si>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</si>
  <si>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</si>
  <si>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</si>
  <si>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</si>
  <si>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</si>
  <si>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</si>
  <si>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</si>
  <si>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</si>
  <si>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</si>
  <si>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</si>
  <si>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</si>
  <si>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</si>
  <si>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</si>
  <si>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</si>
  <si>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</si>
  <si>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</si>
  <si>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</si>
  <si>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</si>
  <si>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</si>
  <si>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</si>
  <si>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</si>
  <si>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</si>
  <si>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</si>
  <si>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</si>
  <si>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</si>
  <si>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</si>
  <si>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</si>
  <si>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</si>
  <si>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</si>
  <si>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</si>
  <si>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</si>
  <si>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</si>
  <si>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</si>
  <si>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</si>
  <si>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</si>
  <si>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</si>
  <si>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</si>
  <si>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</si>
  <si>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</si>
  <si>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</si>
  <si>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</si>
  <si>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</si>
  <si>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</si>
  <si>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</si>
  <si>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</si>
  <si>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</si>
  <si>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</si>
  <si>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</si>
  <si>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</si>
  <si>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</si>
  <si>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</si>
  <si>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</si>
  <si>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</si>
  <si>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</si>
  <si>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</si>
  <si>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</si>
  <si>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</si>
  <si>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</si>
  <si>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</si>
  <si>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</si>
  <si>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</si>
  <si>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</si>
  <si>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</si>
  <si>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</si>
  <si>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</si>
  <si>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</si>
  <si>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</si>
  <si>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</si>
  <si>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</si>
  <si>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</si>
  <si>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</si>
  <si>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</si>
  <si>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</si>
  <si>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</si>
  <si>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</si>
  <si>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</si>
  <si>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</si>
  <si>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</si>
  <si>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</si>
  <si>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</si>
  <si>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</si>
  <si>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</si>
  <si>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</si>
  <si>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</si>
  <si>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</si>
  <si>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</si>
  <si>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</si>
  <si>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</si>
  <si>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</si>
  <si>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</si>
  <si>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</si>
  <si>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</si>
  <si>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</si>
  <si>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</si>
  <si>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</si>
  <si>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</si>
  <si>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</si>
  <si>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</si>
  <si>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</si>
  <si>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</si>
  <si>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</si>
  <si>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</si>
  <si>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</si>
  <si>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</si>
  <si>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</si>
  <si>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</si>
  <si>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</si>
  <si>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</si>
  <si>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</si>
  <si>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</si>
  <si>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</si>
  <si>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</si>
  <si>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</si>
  <si>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</si>
  <si>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</si>
  <si>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</si>
  <si>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</si>
  <si>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</si>
  <si>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</si>
  <si>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</si>
  <si>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</si>
  <si>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</si>
  <si>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</si>
  <si>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</si>
  <si>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</si>
  <si>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</si>
  <si>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</si>
  <si>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</si>
  <si>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</si>
  <si>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</si>
  <si>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</si>
  <si>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</si>
  <si>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</si>
  <si>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</si>
  <si>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</si>
  <si>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</si>
  <si>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</si>
  <si>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</si>
  <si>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</si>
  <si>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</si>
  <si>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</si>
  <si>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</si>
  <si>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</si>
  <si>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</si>
  <si>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</si>
  <si>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</si>
  <si>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</si>
  <si>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</si>
  <si>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</si>
  <si>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</si>
  <si>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</si>
  <si>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</si>
  <si>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</si>
  <si>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</si>
  <si>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</si>
  <si>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</si>
  <si>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</si>
  <si>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</si>
  <si>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</si>
  <si>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</si>
  <si>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</si>
  <si>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</si>
  <si>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</si>
  <si>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</si>
  <si>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</si>
  <si>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</si>
  <si>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</si>
  <si>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</si>
  <si>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</si>
  <si>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</si>
  <si>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</si>
  <si>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</si>
  <si>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</si>
  <si>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</si>
  <si>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</si>
  <si>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</si>
  <si>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</si>
  <si>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</si>
  <si>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</si>
  <si>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</si>
  <si>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</si>
  <si>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</si>
  <si>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</si>
  <si>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</si>
  <si>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</si>
  <si>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</si>
  <si>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</si>
  <si>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</si>
  <si>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</si>
  <si>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</si>
  <si>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</si>
  <si>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</si>
  <si>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</si>
  <si>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</si>
  <si>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</si>
  <si>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</si>
  <si>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</si>
  <si>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</si>
  <si>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</si>
  <si>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</si>
  <si>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</si>
  <si>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</si>
  <si>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</si>
  <si>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</si>
  <si>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</si>
  <si>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</si>
  <si>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</si>
  <si>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</si>
  <si>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</si>
  <si>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</si>
  <si>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</si>
  <si>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</si>
  <si>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</si>
  <si>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</si>
  <si>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</si>
  <si>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</si>
  <si>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</si>
  <si>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</si>
  <si>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</si>
  <si>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</si>
  <si>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</si>
  <si>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</si>
  <si>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</si>
  <si>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</si>
  <si>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</si>
  <si>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</si>
  <si>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</si>
  <si>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</si>
  <si>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</si>
  <si>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</si>
  <si>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</si>
  <si>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</si>
  <si>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</si>
  <si>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</si>
  <si>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</si>
  <si>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</si>
  <si>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</si>
  <si>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</si>
  <si>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</si>
  <si>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</si>
  <si>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</si>
  <si>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</si>
  <si>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</si>
  <si>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</si>
  <si>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</si>
  <si>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</si>
  <si>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</si>
  <si>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</si>
  <si>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</si>
  <si>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</si>
  <si>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</si>
  <si>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</si>
  <si>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</si>
  <si>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</si>
  <si>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</si>
  <si>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</si>
  <si>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</si>
  <si>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</si>
  <si>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</si>
  <si>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</si>
  <si>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</si>
  <si>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</si>
  <si>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</si>
  <si>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</si>
  <si>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</si>
  <si>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</si>
  <si>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</si>
  <si>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</si>
  <si>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</si>
  <si>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</si>
  <si>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</si>
  <si>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</si>
  <si>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</si>
  <si>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</si>
  <si>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</si>
  <si>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</si>
  <si>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</si>
  <si>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</si>
  <si>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</si>
  <si>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</si>
  <si>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</si>
  <si>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</si>
  <si>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</si>
  <si>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</si>
  <si>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</si>
  <si>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</si>
  <si>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</si>
  <si>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</si>
  <si>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</si>
  <si>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</si>
  <si>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</si>
  <si>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</si>
  <si>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</si>
  <si>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</si>
  <si>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</si>
  <si>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</si>
  <si>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</si>
  <si>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</si>
  <si>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</si>
  <si>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</si>
  <si>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</si>
  <si>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</si>
  <si>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</si>
  <si>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</si>
  <si>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</si>
  <si>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</si>
  <si>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</si>
  <si>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</si>
  <si>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</si>
  <si>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</si>
  <si>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</si>
  <si>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</si>
  <si>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</si>
  <si>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</si>
  <si>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</si>
  <si>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</si>
  <si>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</si>
  <si>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</si>
  <si>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</si>
  <si>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</si>
  <si>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</si>
  <si>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</si>
  <si>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</si>
  <si>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</si>
  <si>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</si>
  <si>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</si>
  <si>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</si>
  <si>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</si>
  <si>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</si>
  <si>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</si>
  <si>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</si>
  <si>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</si>
  <si>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</si>
  <si>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</si>
  <si>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</si>
  <si>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</si>
  <si>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</si>
  <si>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</si>
  <si>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</si>
  <si>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</si>
  <si>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</si>
  <si>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</si>
  <si>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</si>
  <si>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</si>
  <si>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</si>
  <si>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</si>
  <si>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</si>
  <si>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</si>
  <si>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</si>
  <si>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</si>
  <si>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</si>
  <si>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</si>
  <si>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</si>
  <si>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</si>
  <si>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</si>
  <si>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</si>
  <si>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</si>
  <si>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</si>
  <si>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</si>
  <si>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</si>
  <si>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</si>
  <si>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</si>
  <si>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</si>
  <si>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</si>
  <si>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</si>
  <si>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</si>
  <si>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</si>
  <si>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</si>
  <si>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</si>
  <si>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</si>
  <si>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</si>
  <si>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</si>
  <si>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</si>
  <si>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</si>
  <si>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</si>
  <si>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</si>
  <si>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</si>
  <si>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</si>
  <si>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</si>
  <si>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</si>
  <si>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</si>
  <si>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</si>
  <si>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</si>
  <si>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</si>
  <si>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</si>
  <si>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</si>
  <si>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</si>
  <si>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</si>
  <si>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</si>
  <si>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</si>
  <si>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</si>
  <si>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</si>
  <si>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</si>
  <si>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</si>
  <si>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</si>
  <si>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</si>
  <si>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</si>
  <si>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</si>
  <si>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</si>
  <si>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</si>
  <si>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</si>
  <si>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</si>
  <si>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</si>
  <si>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</si>
  <si>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</si>
  <si>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</si>
  <si>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</si>
  <si>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</si>
  <si>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</si>
  <si>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</si>
  <si>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</si>
  <si>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</si>
  <si>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</si>
  <si>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</si>
  <si>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</si>
  <si>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</si>
  <si>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</si>
  <si>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</si>
  <si>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</si>
  <si>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</si>
  <si>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</si>
  <si>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</si>
  <si>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</si>
  <si>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</si>
  <si>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</si>
  <si>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</si>
  <si>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</si>
  <si>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</si>
  <si>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</si>
  <si>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</si>
  <si>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</si>
  <si>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</si>
  <si>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</si>
  <si>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</si>
  <si>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</si>
  <si>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</si>
  <si>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</si>
  <si>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</si>
  <si>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</si>
  <si>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</si>
  <si>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</si>
  <si>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</si>
  <si>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</si>
  <si>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</si>
  <si>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</si>
  <si>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</si>
  <si>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</si>
  <si>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</si>
  <si>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</si>
  <si>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</si>
  <si>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</si>
  <si>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</si>
  <si>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</si>
  <si>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</si>
  <si>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</si>
  <si>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</si>
  <si>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</si>
  <si>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</si>
  <si>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</si>
  <si>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</si>
  <si>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</si>
  <si>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</si>
  <si>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</si>
  <si>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</si>
  <si>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</si>
  <si>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</si>
  <si>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</si>
  <si>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</si>
  <si>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</si>
  <si>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</si>
  <si>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</si>
  <si>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</si>
  <si>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</si>
  <si>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</si>
  <si>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</si>
  <si>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</si>
  <si>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</si>
  <si>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</si>
  <si>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</si>
  <si>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</si>
  <si>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</si>
  <si>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</si>
  <si>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</si>
  <si>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</si>
  <si>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</si>
  <si>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</si>
  <si>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</si>
  <si>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</si>
  <si>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</si>
  <si>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</si>
  <si>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</si>
  <si>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</si>
  <si>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</si>
  <si>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</si>
  <si>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</si>
  <si>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</si>
  <si>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</si>
  <si>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</si>
  <si>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</si>
  <si>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</si>
  <si>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</si>
  <si>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</si>
  <si>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</si>
  <si>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</si>
  <si>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</si>
  <si>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</si>
  <si>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</si>
  <si>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</si>
  <si>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</si>
  <si>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</si>
  <si>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</si>
  <si>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</si>
  <si>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</si>
  <si>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</si>
  <si>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</si>
  <si>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</si>
  <si>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</si>
  <si>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</si>
  <si>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</si>
  <si>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</si>
  <si>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</si>
  <si>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</si>
  <si>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</si>
  <si>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</si>
  <si>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</si>
  <si>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</si>
  <si>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</si>
  <si>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</si>
  <si>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</si>
  <si>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</si>
  <si>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</si>
  <si>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</si>
  <si>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</si>
  <si>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</si>
  <si>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</si>
  <si>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</si>
  <si>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</si>
  <si>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</si>
  <si>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</si>
  <si>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</si>
  <si>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</si>
  <si>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</si>
  <si>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</si>
  <si>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</si>
  <si>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</si>
  <si>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</si>
  <si>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</si>
  <si>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</si>
  <si>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</si>
  <si>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</si>
  <si>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</si>
  <si>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</si>
  <si>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</si>
  <si>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</si>
  <si>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</si>
  <si>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</si>
  <si>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</si>
  <si>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</si>
  <si>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</si>
  <si>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</si>
  <si>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</si>
  <si>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</si>
  <si>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</si>
  <si>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</si>
  <si>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</si>
  <si>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</si>
  <si>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</si>
  <si>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</si>
  <si>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</si>
  <si>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</si>
  <si>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</si>
  <si>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</si>
  <si>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</si>
  <si>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</si>
  <si>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</si>
  <si>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</si>
  <si>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</si>
  <si>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</si>
  <si>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</si>
  <si>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</si>
  <si>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</si>
  <si>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</si>
  <si>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</si>
  <si>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</si>
  <si>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</si>
  <si>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</si>
  <si>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</si>
  <si>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</si>
  <si>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</si>
  <si>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</si>
  <si>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</si>
  <si>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</si>
  <si>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</si>
  <si>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</si>
  <si>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</si>
  <si>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</si>
  <si>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</si>
  <si>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</si>
  <si>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</si>
  <si>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</si>
  <si>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</si>
  <si>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</si>
  <si>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</si>
  <si>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</si>
  <si>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</si>
  <si>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</si>
  <si>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</si>
  <si>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</si>
  <si>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</si>
  <si>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</si>
  <si>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</si>
  <si>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</si>
  <si>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</si>
  <si>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</si>
  <si>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</si>
  <si>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</si>
  <si>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</si>
  <si>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</si>
  <si>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</si>
  <si>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</si>
  <si>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</si>
  <si>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</si>
  <si>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</si>
  <si>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</si>
  <si>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</si>
  <si>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</si>
  <si>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</si>
  <si>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</si>
  <si>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</si>
  <si>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</si>
  <si>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</si>
  <si>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</si>
  <si>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</si>
  <si>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</si>
  <si>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</si>
  <si>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</si>
  <si>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</si>
  <si>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</si>
  <si>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</si>
  <si>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</si>
  <si>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</si>
  <si>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</si>
  <si>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</si>
  <si>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</si>
  <si>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</si>
  <si>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</si>
  <si>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</si>
  <si>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</si>
  <si>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</si>
  <si>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</si>
  <si>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</si>
  <si>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</si>
  <si>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</si>
  <si>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</si>
  <si>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</si>
  <si>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</si>
  <si>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</si>
  <si>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</si>
  <si>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</si>
  <si>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</si>
  <si>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</si>
  <si>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</si>
  <si>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</si>
  <si>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</si>
  <si>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</si>
  <si>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</si>
  <si>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</si>
  <si>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</si>
  <si>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</si>
  <si>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</si>
  <si>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</si>
  <si>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</si>
  <si>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</si>
  <si>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</si>
  <si>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</si>
  <si>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</si>
  <si>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</si>
  <si>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</si>
  <si>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</si>
  <si>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</si>
  <si>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</si>
  <si>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</si>
  <si>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</si>
  <si>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</si>
  <si>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</si>
  <si>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</si>
  <si>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</si>
  <si>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</si>
  <si>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</si>
  <si>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</si>
  <si>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</si>
  <si>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</si>
  <si>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</si>
  <si>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</si>
  <si>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</si>
  <si>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</si>
  <si>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</si>
  <si>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</si>
  <si>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</si>
  <si>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</si>
  <si>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</si>
  <si>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</si>
  <si>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</si>
  <si>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</si>
  <si>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</si>
  <si>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</si>
  <si>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</si>
  <si>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</si>
  <si>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</si>
  <si>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</si>
  <si>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</si>
  <si>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</si>
  <si>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</si>
  <si>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</si>
  <si>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</si>
  <si>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</si>
  <si>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</si>
  <si>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</si>
  <si>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</si>
  <si>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</si>
  <si>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</si>
  <si>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</si>
  <si>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</si>
  <si>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</si>
  <si>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</si>
  <si>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</si>
  <si>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</si>
  <si>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</si>
  <si>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</si>
  <si>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</si>
  <si>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</si>
  <si>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</si>
  <si>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</si>
  <si>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</si>
  <si>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</si>
  <si>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</si>
  <si>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</si>
  <si>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</si>
  <si>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</si>
  <si>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</si>
  <si>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</si>
  <si>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</si>
  <si>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</si>
  <si>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</si>
  <si>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</si>
  <si>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</si>
  <si>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</si>
  <si>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</si>
  <si>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</si>
  <si>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</si>
  <si>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</si>
  <si>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</si>
  <si>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</si>
  <si>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</si>
  <si>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</si>
  <si>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</si>
  <si>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</si>
  <si>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</si>
  <si>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</si>
  <si>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</si>
  <si>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</si>
  <si>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</si>
  <si>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</si>
  <si>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</si>
  <si>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</si>
  <si>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</si>
  <si>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</si>
  <si>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</si>
  <si>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</si>
  <si>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</si>
  <si>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</si>
  <si>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</si>
  <si>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</si>
  <si>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</si>
  <si>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</si>
  <si>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</si>
  <si>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</si>
  <si>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</si>
  <si>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</si>
  <si>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</si>
  <si>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</si>
  <si>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</si>
  <si>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</si>
  <si>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</si>
  <si>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</si>
  <si>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</si>
  <si>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</si>
  <si>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</si>
  <si>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</si>
  <si>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</si>
  <si>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</si>
  <si>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</si>
  <si>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</si>
  <si>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</si>
  <si>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</si>
  <si>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</si>
  <si>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</si>
  <si>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</si>
  <si>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</si>
  <si>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</si>
  <si>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</si>
  <si>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</si>
  <si>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</si>
  <si>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</si>
  <si>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</si>
  <si>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</si>
  <si>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</si>
  <si>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</si>
  <si>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</si>
  <si>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</si>
  <si>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</si>
  <si>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</si>
  <si>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</si>
  <si>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</si>
  <si>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</si>
  <si>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</si>
  <si>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</si>
  <si>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</si>
  <si>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</si>
  <si>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</si>
  <si>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</si>
  <si>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</si>
  <si>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</si>
  <si>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</si>
  <si>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</si>
  <si>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</si>
  <si>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</si>
  <si>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</si>
  <si>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</si>
  <si>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</si>
  <si>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</si>
  <si>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</si>
  <si>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</si>
  <si>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</si>
  <si>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</si>
  <si>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</si>
  <si>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</si>
  <si>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</si>
  <si>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</si>
  <si>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</si>
  <si>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</si>
  <si>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</si>
  <si>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</si>
  <si>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</si>
  <si>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</si>
  <si>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</si>
  <si>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</si>
  <si>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</si>
  <si>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</si>
  <si>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</si>
  <si>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</si>
  <si>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</si>
  <si>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</si>
  <si>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</si>
  <si>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</si>
  <si>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</si>
  <si>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</si>
  <si>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</si>
  <si>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</si>
  <si>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</si>
  <si>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</si>
  <si>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</si>
  <si>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</si>
  <si>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</si>
  <si>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</si>
  <si>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</si>
  <si>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</si>
  <si>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</si>
  <si>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</si>
  <si>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</si>
  <si>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</si>
  <si>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</si>
  <si>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</si>
  <si>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</si>
  <si>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</si>
  <si>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</si>
  <si>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</si>
  <si>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</si>
  <si>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</si>
  <si>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</si>
  <si>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</si>
  <si>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</si>
  <si>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</si>
  <si>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</si>
  <si>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</si>
  <si>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</si>
  <si>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</si>
  <si>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</si>
  <si>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</si>
  <si>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</si>
  <si>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</si>
  <si>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</si>
  <si>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</si>
  <si>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</si>
  <si>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</si>
  <si>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</si>
  <si>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</si>
  <si>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</si>
  <si>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</si>
  <si>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</si>
  <si>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</si>
  <si>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</si>
  <si>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</si>
  <si>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</si>
  <si>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</si>
  <si>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</si>
  <si>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</si>
  <si>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</si>
  <si>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</si>
  <si>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</si>
  <si>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</si>
  <si>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</si>
  <si>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</si>
  <si>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</si>
  <si>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</si>
  <si>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</si>
  <si>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</si>
  <si>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</si>
  <si>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</si>
  <si>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</si>
  <si>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</si>
  <si>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</si>
  <si>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</si>
  <si>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</si>
  <si>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</si>
  <si>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</si>
  <si>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</si>
  <si>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</si>
  <si>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</si>
  <si>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</si>
  <si>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</si>
  <si>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</si>
  <si>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</si>
  <si>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</si>
  <si>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</si>
  <si>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</si>
  <si>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</si>
  <si>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</si>
  <si>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</si>
  <si>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</si>
  <si>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</si>
  <si>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</si>
  <si>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</si>
  <si>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</si>
  <si>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</si>
  <si>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</si>
  <si>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</si>
  <si>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</si>
  <si>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</si>
  <si>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</si>
  <si>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</si>
  <si>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</si>
  <si>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</si>
  <si>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</si>
  <si>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</si>
  <si>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</si>
  <si>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</si>
  <si>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</si>
  <si>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</si>
  <si>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</si>
  <si>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</si>
  <si>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</si>
  <si>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</si>
  <si>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</si>
  <si>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</si>
  <si>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</si>
  <si>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</si>
  <si>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</si>
  <si>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</si>
  <si>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</si>
  <si>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</si>
  <si>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</si>
  <si>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</si>
  <si>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</si>
  <si>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</si>
  <si>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</si>
  <si>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</si>
  <si>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</si>
  <si>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</si>
  <si>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</si>
  <si>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</si>
  <si>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</si>
  <si>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</si>
  <si>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</si>
  <si>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</si>
  <si>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</si>
  <si>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</si>
  <si>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</si>
  <si>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</si>
  <si>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</si>
  <si>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</si>
  <si>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</si>
  <si>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</si>
  <si>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</si>
  <si>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</si>
  <si>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</si>
  <si>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</si>
  <si>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</si>
  <si>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</si>
  <si>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</si>
  <si>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</si>
  <si>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</si>
  <si>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</si>
  <si>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</si>
  <si>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</si>
  <si>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</si>
  <si>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</si>
  <si>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</si>
  <si>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</si>
  <si>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</si>
  <si>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</si>
  <si>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</si>
  <si>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</si>
  <si>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</si>
  <si>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</si>
  <si>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</si>
  <si>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</si>
  <si>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</si>
  <si>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</si>
  <si>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</si>
  <si>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</si>
  <si>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</si>
  <si>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</si>
  <si>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</si>
  <si>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</si>
  <si>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</si>
  <si>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</si>
  <si>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</si>
  <si>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</si>
  <si>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</si>
  <si>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</si>
  <si>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</si>
  <si>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</si>
  <si>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</si>
  <si>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</si>
  <si>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</si>
  <si>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</si>
  <si>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</si>
  <si>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</si>
  <si>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</si>
  <si>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</si>
  <si>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</si>
  <si>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</si>
  <si>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</si>
  <si>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</si>
  <si>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</si>
  <si>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</si>
  <si>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</si>
  <si>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</si>
  <si>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</si>
  <si>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</si>
  <si>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</si>
  <si>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</si>
  <si>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</si>
  <si>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</si>
  <si>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</si>
  <si>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</si>
  <si>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</si>
  <si>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</si>
  <si>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</si>
  <si>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</si>
  <si>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</si>
  <si>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</si>
  <si>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</si>
  <si>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</si>
  <si>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</si>
  <si>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</si>
  <si>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</si>
  <si>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</si>
  <si>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</si>
  <si>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</si>
  <si>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</si>
  <si>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</si>
  <si>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</si>
  <si>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</si>
  <si>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</si>
  <si>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</si>
  <si>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</si>
  <si>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</si>
  <si>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</si>
  <si>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</si>
  <si>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</si>
  <si>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</si>
  <si>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</si>
  <si>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</si>
  <si>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</si>
  <si>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</si>
  <si>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</si>
  <si>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</si>
  <si>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</si>
  <si>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</si>
  <si>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</si>
  <si>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</si>
  <si>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</si>
  <si>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</si>
  <si>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</si>
  <si>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</si>
  <si>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</si>
  <si>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</si>
  <si>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</si>
  <si>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</si>
  <si>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</si>
  <si>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</si>
  <si>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</si>
  <si>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</si>
  <si>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</si>
  <si>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</si>
  <si>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</si>
  <si>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</si>
  <si>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</si>
  <si>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</si>
  <si>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</si>
  <si>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</si>
  <si>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</si>
  <si>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</si>
  <si>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</si>
  <si>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</si>
  <si>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</si>
  <si>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</si>
  <si>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</si>
  <si>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</si>
  <si>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</si>
  <si>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</si>
  <si>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</si>
  <si>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</si>
  <si>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</si>
  <si>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</si>
  <si>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</si>
  <si>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</si>
  <si>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</si>
  <si>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</si>
  <si>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</si>
  <si>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</si>
  <si>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</si>
  <si>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</si>
  <si>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</si>
  <si>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</si>
  <si>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</si>
  <si>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</si>
  <si>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</si>
  <si>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</si>
  <si>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</si>
  <si>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</si>
  <si>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</si>
  <si>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</si>
  <si>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</si>
  <si>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</si>
  <si>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</si>
  <si>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</si>
  <si>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</si>
  <si>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</si>
  <si>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</si>
  <si>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</si>
  <si>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</si>
  <si>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</si>
  <si>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</si>
  <si>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</si>
  <si>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</si>
  <si>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</si>
  <si>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</si>
  <si>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</si>
  <si>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</si>
  <si>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</si>
  <si>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</si>
  <si>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</si>
  <si>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</si>
  <si>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</si>
  <si>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</si>
  <si>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</si>
  <si>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</si>
  <si>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</si>
  <si>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</si>
  <si>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</si>
  <si>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</si>
  <si>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</si>
  <si>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</si>
  <si>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</si>
  <si>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</si>
  <si>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</si>
  <si>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</si>
  <si>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</si>
  <si>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</si>
  <si>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</si>
  <si>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</si>
  <si>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</si>
  <si>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</si>
  <si>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</si>
  <si>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</si>
  <si>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</si>
  <si>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</si>
  <si>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</si>
  <si>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</si>
  <si>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</si>
  <si>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</si>
  <si>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</si>
  <si>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</si>
  <si>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</si>
  <si>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</si>
  <si>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</si>
  <si>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</si>
  <si>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</si>
  <si>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</si>
  <si>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</si>
  <si>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</si>
  <si>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</si>
  <si>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</si>
  <si>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</si>
  <si>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</si>
  <si>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</si>
  <si>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</si>
  <si>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</si>
  <si>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</si>
  <si>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</si>
  <si>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</si>
  <si>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</si>
  <si>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</si>
  <si>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</si>
  <si>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</si>
  <si>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</si>
  <si>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</si>
  <si>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</si>
  <si>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</si>
  <si>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</si>
  <si>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</si>
  <si>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</si>
  <si>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</si>
  <si>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</si>
  <si>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</si>
  <si>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</si>
  <si>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</si>
  <si>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</si>
  <si>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</si>
  <si>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</si>
  <si>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</si>
  <si>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</si>
  <si>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</si>
  <si>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</si>
  <si>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</si>
  <si>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</si>
  <si>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</si>
  <si>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</si>
  <si>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</si>
  <si>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</si>
  <si>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</si>
  <si>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</si>
  <si>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</si>
  <si>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</si>
  <si>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</si>
  <si>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</si>
  <si>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</si>
  <si>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</si>
  <si>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</si>
  <si>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</si>
  <si>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</si>
  <si>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</si>
  <si>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</si>
  <si>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</si>
  <si>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</si>
  <si>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</si>
  <si>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</si>
  <si>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</si>
  <si>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</si>
  <si>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</si>
  <si>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</si>
  <si>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</si>
  <si>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</si>
  <si>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</si>
  <si>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</si>
  <si>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</si>
  <si>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</si>
  <si>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</si>
  <si>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</si>
  <si>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</si>
  <si>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</si>
  <si>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</si>
  <si>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</si>
  <si>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</si>
  <si>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</si>
  <si>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</si>
  <si>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</si>
  <si>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</si>
  <si>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</si>
  <si>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</si>
  <si>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</si>
  <si>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</si>
  <si>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</si>
  <si>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</si>
  <si>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</si>
  <si>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</si>
  <si>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</si>
  <si>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</si>
  <si>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</si>
  <si>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</si>
  <si>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</si>
  <si>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</si>
  <si>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</si>
  <si>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</si>
  <si>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</si>
  <si>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</si>
  <si>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</si>
  <si>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</si>
  <si>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</si>
  <si>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</si>
  <si>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</si>
  <si>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</si>
  <si>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</si>
  <si>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</si>
  <si>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</si>
  <si>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</si>
  <si>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</si>
  <si>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</si>
  <si>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</si>
  <si>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</si>
  <si>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</si>
  <si>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</si>
  <si>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</si>
  <si>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</si>
  <si>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</si>
  <si>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</si>
  <si>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</si>
  <si>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</si>
  <si>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</si>
  <si>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</si>
  <si>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</si>
  <si>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</si>
  <si>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</si>
  <si>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</si>
  <si>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</si>
  <si>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</si>
  <si>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</si>
  <si>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</si>
  <si>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</si>
  <si>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</si>
  <si>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</si>
  <si>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</si>
  <si>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</si>
  <si>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</si>
  <si>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</si>
  <si>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</si>
  <si>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</si>
  <si>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</si>
  <si>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</si>
  <si>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</si>
  <si>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</si>
  <si>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</si>
  <si>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</si>
  <si>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</si>
  <si>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</si>
  <si>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</si>
  <si>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</si>
  <si>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</si>
  <si>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</si>
  <si>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</si>
  <si>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</si>
  <si>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</si>
  <si>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</si>
  <si>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</si>
  <si>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</si>
  <si>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</si>
  <si>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</si>
  <si>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</si>
  <si>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</si>
  <si>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</si>
  <si>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</si>
  <si>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</si>
  <si>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</si>
  <si>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</si>
  <si>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</si>
  <si>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</si>
  <si>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</si>
  <si>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</si>
  <si>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</si>
  <si>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</si>
  <si>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</si>
  <si>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</si>
  <si>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</si>
  <si>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</si>
  <si>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</si>
  <si>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</si>
  <si>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</si>
  <si>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</si>
  <si>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</si>
  <si>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</si>
  <si>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</si>
  <si>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</si>
  <si>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</si>
  <si>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</si>
  <si>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</si>
  <si>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</si>
  <si>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</si>
  <si>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</si>
  <si>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</si>
  <si>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</si>
  <si>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</si>
  <si>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</si>
  <si>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</si>
  <si>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</si>
  <si>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</si>
  <si>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</si>
  <si>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</si>
  <si>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</si>
  <si>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</si>
  <si>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</si>
  <si>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</si>
  <si>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</si>
  <si>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</si>
  <si>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</si>
  <si>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</si>
  <si>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</si>
  <si>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</si>
  <si>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</si>
  <si>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</si>
  <si>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</si>
  <si>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</si>
  <si>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</si>
  <si>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</si>
  <si>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</si>
  <si>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</si>
  <si>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</si>
  <si>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</si>
  <si>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</si>
  <si>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</si>
  <si>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</si>
  <si>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</si>
  <si>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</si>
  <si>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</si>
  <si>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</si>
  <si>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</si>
  <si>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</si>
  <si>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</si>
  <si>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</si>
  <si>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</si>
  <si>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</si>
  <si>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</si>
  <si>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</si>
  <si>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</si>
  <si>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</si>
  <si>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</si>
  <si>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</si>
  <si>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</si>
  <si>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</si>
  <si>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</si>
  <si>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</si>
  <si>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</si>
  <si>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</si>
  <si>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</si>
  <si>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</si>
  <si>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</si>
  <si>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</si>
  <si>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</si>
  <si>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</si>
  <si>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</si>
  <si>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</si>
  <si>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</si>
  <si>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</si>
  <si>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</si>
  <si>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</si>
  <si>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</si>
  <si>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</si>
  <si>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</si>
  <si>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</si>
  <si>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</si>
  <si>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</si>
  <si>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</si>
  <si>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</si>
  <si>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</si>
  <si>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</si>
  <si>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</si>
  <si>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</si>
  <si>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</si>
  <si>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</si>
  <si>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</si>
  <si>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</si>
  <si>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</si>
  <si>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</si>
  <si>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</si>
  <si>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</si>
  <si>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</si>
  <si>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</si>
  <si>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</si>
  <si>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</si>
  <si>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</si>
  <si>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</si>
  <si>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</si>
  <si>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</si>
  <si>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</si>
  <si>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</si>
  <si>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</si>
  <si>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</si>
  <si>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</si>
  <si>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</si>
  <si>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</si>
  <si>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</si>
  <si>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</si>
  <si>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</si>
  <si>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</si>
  <si>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</si>
  <si>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</si>
  <si>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</si>
  <si>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</si>
  <si>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</si>
  <si>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</si>
  <si>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</si>
  <si>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</si>
  <si>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</si>
  <si>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</si>
  <si>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</si>
  <si>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</si>
  <si>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</si>
  <si>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</si>
  <si>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</si>
  <si>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</si>
  <si>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</si>
  <si>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</si>
  <si>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</si>
  <si>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</si>
  <si>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</si>
  <si>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</si>
  <si>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</si>
  <si>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</si>
  <si>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</si>
  <si>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</si>
  <si>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</si>
  <si>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</si>
  <si>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</si>
  <si>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</si>
  <si>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</si>
  <si>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</si>
  <si>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</si>
  <si>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</si>
  <si>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</si>
  <si>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</si>
  <si>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</si>
  <si>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</si>
  <si>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</si>
  <si>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</si>
  <si>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</si>
  <si>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</si>
  <si>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</si>
  <si>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</si>
  <si>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</si>
  <si>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</si>
  <si>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</si>
  <si>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</si>
  <si>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</si>
  <si>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</si>
  <si>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</si>
  <si>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</si>
  <si>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</si>
  <si>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</si>
  <si>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</si>
  <si>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</si>
  <si>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</si>
  <si>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</si>
  <si>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</si>
  <si>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</si>
  <si>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</si>
  <si>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</si>
  <si>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</si>
  <si>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</si>
  <si>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</si>
  <si>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</si>
  <si>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</si>
  <si>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</si>
  <si>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</si>
  <si>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</si>
  <si>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</si>
  <si>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</si>
  <si>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</si>
  <si>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</si>
  <si>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</si>
  <si>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</si>
  <si>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</si>
  <si>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</si>
  <si>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</si>
  <si>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</si>
  <si>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</si>
  <si>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</si>
  <si>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</si>
  <si>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</si>
  <si>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</si>
  <si>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</si>
  <si>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</si>
  <si>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</si>
  <si>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</si>
  <si>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</si>
  <si>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</si>
  <si>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</si>
  <si>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</si>
  <si>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</si>
  <si>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</si>
  <si>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</si>
  <si>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</si>
  <si>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</si>
  <si>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</si>
  <si>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</si>
  <si>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</si>
  <si>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</si>
  <si>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</si>
  <si>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</si>
  <si>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</si>
  <si>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</si>
  <si>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</si>
  <si>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</si>
  <si>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</si>
  <si>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</si>
  <si>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</si>
  <si>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</si>
  <si>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</si>
  <si>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</si>
  <si>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</si>
  <si>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</si>
  <si>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</si>
  <si>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</si>
  <si>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</si>
  <si>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</si>
  <si>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</si>
  <si>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</si>
  <si>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</si>
  <si>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</si>
  <si>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</si>
  <si>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</si>
  <si>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</si>
  <si>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</si>
  <si>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</si>
  <si>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</si>
  <si>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</si>
  <si>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</si>
  <si>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</si>
  <si>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</si>
  <si>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</si>
  <si>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</si>
  <si>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</si>
  <si>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</si>
  <si>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</si>
  <si>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</si>
  <si>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</si>
  <si>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</si>
  <si>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</si>
  <si>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</si>
  <si>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</si>
  <si>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</si>
  <si>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</si>
  <si>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</si>
  <si>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</si>
  <si>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</si>
  <si>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</si>
  <si>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</si>
  <si>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</si>
  <si>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</si>
  <si>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</si>
  <si>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</si>
  <si>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</si>
  <si>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</si>
  <si>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</si>
  <si>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</si>
  <si>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</si>
  <si>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</si>
  <si>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</si>
  <si>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</si>
  <si>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</si>
  <si>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</si>
  <si>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</si>
  <si>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</si>
  <si>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</si>
  <si>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</si>
  <si>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</si>
  <si>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</si>
  <si>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</si>
  <si>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</si>
  <si>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</si>
  <si>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</si>
  <si>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</si>
  <si>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</si>
  <si>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</si>
  <si>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</si>
  <si>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</si>
  <si>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</si>
  <si>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</si>
  <si>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</si>
  <si>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</si>
  <si>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</si>
  <si>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</si>
  <si>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</si>
  <si>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</si>
  <si>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</si>
  <si>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</si>
  <si>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</si>
  <si>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</si>
  <si>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</si>
  <si>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</si>
  <si>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</si>
  <si>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</si>
  <si>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</si>
  <si>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</si>
  <si>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</si>
  <si>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</si>
  <si>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</si>
  <si>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</si>
  <si>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</si>
  <si>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</si>
  <si>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</si>
  <si>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</si>
  <si>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</si>
  <si>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</si>
  <si>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</si>
  <si>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</si>
  <si>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</si>
  <si>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</si>
  <si>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</si>
  <si>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</si>
  <si>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</si>
  <si>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</si>
  <si>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</si>
  <si>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</si>
  <si>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</si>
  <si>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</si>
  <si>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</si>
  <si>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</si>
  <si>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</si>
  <si>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</si>
  <si>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</si>
  <si>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</si>
  <si>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</si>
  <si>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</si>
  <si>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</si>
  <si>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</si>
  <si>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</si>
  <si>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</si>
  <si>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</si>
  <si>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</si>
  <si>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</si>
  <si>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</si>
  <si>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</si>
  <si>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</si>
  <si>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</si>
  <si>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</si>
  <si>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</si>
  <si>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</si>
  <si>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</si>
  <si>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</si>
  <si>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</si>
  <si>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</si>
  <si>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</si>
  <si>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</si>
  <si>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</si>
  <si>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</si>
  <si>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</si>
  <si>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</si>
  <si>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</si>
  <si>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</si>
  <si>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</si>
  <si>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</si>
  <si>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</si>
  <si>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</si>
  <si>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</si>
  <si>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</si>
  <si>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</si>
  <si>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</si>
  <si>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</si>
  <si>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</si>
  <si>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</si>
  <si>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</si>
  <si>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</si>
  <si>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</si>
  <si>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</si>
  <si>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</si>
  <si>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</si>
  <si>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</si>
  <si>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</si>
  <si>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</si>
  <si>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</si>
  <si>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</si>
  <si>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</si>
  <si>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</si>
  <si>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</si>
  <si>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</si>
  <si>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</si>
  <si>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</si>
  <si>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</si>
  <si>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</si>
  <si>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</si>
  <si>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</si>
  <si>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</si>
  <si>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</si>
  <si>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</si>
  <si>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</si>
  <si>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</si>
  <si>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</si>
  <si>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</si>
  <si>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</si>
  <si>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</si>
  <si>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</si>
  <si>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</si>
  <si>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</si>
  <si>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</si>
  <si>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</si>
  <si>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</si>
  <si>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</si>
  <si>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</si>
  <si>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</si>
  <si>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</si>
  <si>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</si>
  <si>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</si>
  <si>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</si>
  <si>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</si>
  <si>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</si>
  <si>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</si>
  <si>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</si>
  <si>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</si>
  <si>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</si>
  <si>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</si>
  <si>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</si>
  <si>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</si>
  <si>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</si>
  <si>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</si>
  <si>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</si>
  <si>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</si>
  <si>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</si>
  <si>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</si>
  <si>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</si>
  <si>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</si>
  <si>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</si>
  <si>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</si>
  <si>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</si>
  <si>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</si>
  <si>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</si>
  <si>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</si>
  <si>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</si>
  <si>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</si>
  <si>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</si>
  <si>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</si>
  <si>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</si>
  <si>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</si>
  <si>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</si>
  <si>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</si>
  <si>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</si>
  <si>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</si>
  <si>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</si>
  <si>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</si>
  <si>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</si>
  <si>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</si>
  <si>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</si>
  <si>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</si>
  <si>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</si>
  <si>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</si>
  <si>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</si>
  <si>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</si>
  <si>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</si>
  <si>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</si>
  <si>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</si>
  <si>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</si>
  <si>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</si>
  <si>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</si>
  <si>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</si>
  <si>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</si>
  <si>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</si>
  <si>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</si>
  <si>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</si>
  <si>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</si>
  <si>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</si>
  <si>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</si>
  <si>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</si>
  <si>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</si>
  <si>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</si>
  <si>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</si>
  <si>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</si>
  <si>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</si>
  <si>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</si>
  <si>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</si>
  <si>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</si>
  <si>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</si>
  <si>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</si>
  <si>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</si>
  <si>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</si>
  <si>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</si>
  <si>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</si>
  <si>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</si>
  <si>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</si>
  <si>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</si>
  <si>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</si>
  <si>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</si>
  <si>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</si>
  <si>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</si>
  <si>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</si>
  <si>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</si>
  <si>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</si>
  <si>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</si>
  <si>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</si>
  <si>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</si>
  <si>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</si>
  <si>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</si>
  <si>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</si>
  <si>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</si>
  <si>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</si>
  <si>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</si>
  <si>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</si>
  <si>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</si>
  <si>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</si>
  <si>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</si>
  <si>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</si>
  <si>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</si>
  <si>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</si>
  <si>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</si>
  <si>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</si>
  <si>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</si>
  <si>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</si>
  <si>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</si>
  <si>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</si>
  <si>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</si>
  <si>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</si>
  <si>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</si>
  <si>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</si>
  <si>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</si>
  <si>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</si>
  <si>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</si>
  <si>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</si>
  <si>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</si>
  <si>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</si>
  <si>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</si>
  <si>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</si>
  <si>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</si>
  <si>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</si>
  <si>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</si>
  <si>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</si>
  <si>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</si>
  <si>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</si>
  <si>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</si>
  <si>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</si>
  <si>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</si>
  <si>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</si>
  <si>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</si>
  <si>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</si>
  <si>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</si>
  <si>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</si>
  <si>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</si>
  <si>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</si>
  <si>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</si>
  <si>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</si>
  <si>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</si>
  <si>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</si>
  <si>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</si>
  <si>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</si>
  <si>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</si>
  <si>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</si>
  <si>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</si>
  <si>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</si>
  <si>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</si>
  <si>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</si>
  <si>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</si>
  <si>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</si>
  <si>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</si>
  <si>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</si>
  <si>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</si>
  <si>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</si>
  <si>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</si>
  <si>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</si>
  <si>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</si>
  <si>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</si>
  <si>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</si>
  <si>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</si>
  <si>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</si>
  <si>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</si>
  <si>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</si>
  <si>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</si>
  <si>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</si>
  <si>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</si>
  <si>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</si>
  <si>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</si>
  <si>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</si>
  <si>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</si>
  <si>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</si>
  <si>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</si>
  <si>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</si>
  <si>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</si>
  <si>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</si>
  <si>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</si>
  <si>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</si>
  <si>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</si>
  <si>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</si>
  <si>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</si>
  <si>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</si>
  <si>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</si>
  <si>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</si>
  <si>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</si>
  <si>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</si>
  <si>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</si>
  <si>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</si>
  <si>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</si>
  <si>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</si>
  <si>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</si>
  <si>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</si>
  <si>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</si>
  <si>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</si>
  <si>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</si>
  <si>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</si>
  <si>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</si>
  <si>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</si>
  <si>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</si>
  <si>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</si>
  <si>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</si>
  <si>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</si>
  <si>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</si>
  <si>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</si>
  <si>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</si>
  <si>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</si>
  <si>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</si>
  <si>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</si>
  <si>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</si>
  <si>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</si>
  <si>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</si>
  <si>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</si>
  <si>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</si>
  <si>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</si>
  <si>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</si>
  <si>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</si>
  <si>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</si>
  <si>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</si>
  <si>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</si>
  <si>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</si>
  <si>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</si>
  <si>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</si>
  <si>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</si>
  <si>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</si>
  <si>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</si>
  <si>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</si>
  <si>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</si>
  <si>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</si>
  <si>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</si>
  <si>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</si>
  <si>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</si>
  <si>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</si>
  <si>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</si>
  <si>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</si>
  <si>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</si>
  <si>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</si>
  <si>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</si>
  <si>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</si>
  <si>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</si>
  <si>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</si>
  <si>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</si>
  <si>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</si>
  <si>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</si>
  <si>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</si>
  <si>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</si>
  <si>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</si>
  <si>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</si>
  <si>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</si>
  <si>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</si>
  <si>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</si>
  <si>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</si>
  <si>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</si>
  <si>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</si>
  <si>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</si>
  <si>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</si>
  <si>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</si>
  <si>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</si>
  <si>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</si>
  <si>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</si>
  <si>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</si>
  <si>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</si>
  <si>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</si>
  <si>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</si>
  <si>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</si>
  <si>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</si>
  <si>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</si>
  <si>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</si>
  <si>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</si>
  <si>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</si>
  <si>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</si>
  <si>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</si>
  <si>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</si>
  <si>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</si>
  <si>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</si>
  <si>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</si>
  <si>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</si>
  <si>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</si>
  <si>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</si>
  <si>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</si>
  <si>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</si>
  <si>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</si>
  <si>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</si>
  <si>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</si>
  <si>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</si>
  <si>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</si>
  <si>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</si>
  <si>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</si>
  <si>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</si>
  <si>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</si>
  <si>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</si>
  <si>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</si>
  <si>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</si>
  <si>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</si>
  <si>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</si>
  <si>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</si>
  <si>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</si>
  <si>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</si>
  <si>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</si>
  <si>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</si>
  <si>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</si>
  <si>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</si>
  <si>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</si>
  <si>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</si>
  <si>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</si>
  <si>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</si>
  <si>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</si>
  <si>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</si>
  <si>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</si>
  <si>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</si>
  <si>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</si>
  <si>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</si>
  <si>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</si>
  <si>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</si>
  <si>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</si>
  <si>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</si>
  <si>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</si>
  <si>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</si>
  <si>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</si>
  <si>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</si>
  <si>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</si>
  <si>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</si>
  <si>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</si>
  <si>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</si>
  <si>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</si>
  <si>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</si>
  <si>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</si>
  <si>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</si>
  <si>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</si>
  <si>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</si>
  <si>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</si>
  <si>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</si>
  <si>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</si>
  <si>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</si>
  <si>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</si>
  <si>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</si>
  <si>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</si>
  <si>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</si>
  <si>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</si>
  <si>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</si>
  <si>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</si>
  <si>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</si>
  <si>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</si>
  <si>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</si>
  <si>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</si>
  <si>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</si>
  <si>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</si>
  <si>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</si>
  <si>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</si>
  <si>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</si>
  <si>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</si>
  <si>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</si>
  <si>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</si>
  <si>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</si>
  <si>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</si>
  <si>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</si>
  <si>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</si>
  <si>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</si>
  <si>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</si>
  <si>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</si>
  <si>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</si>
  <si>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</si>
  <si>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</si>
  <si>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</si>
  <si>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</si>
  <si>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</si>
  <si>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</si>
  <si>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</si>
  <si>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</si>
  <si>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</si>
  <si>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</si>
  <si>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</si>
  <si>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</si>
  <si>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</si>
  <si>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</si>
  <si>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</si>
  <si>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</si>
  <si>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</si>
  <si>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</si>
  <si>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</si>
  <si>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</si>
  <si>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</si>
  <si>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</si>
  <si>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</si>
  <si>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</si>
  <si>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</si>
  <si>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</si>
  <si>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</si>
  <si>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</si>
  <si>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</si>
  <si>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</si>
  <si>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</si>
  <si>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</si>
  <si>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</si>
  <si>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</si>
  <si>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</si>
  <si>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</si>
  <si>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</si>
  <si>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</si>
  <si>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</si>
  <si>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</si>
  <si>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</si>
  <si>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</si>
  <si>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</si>
  <si>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</si>
  <si>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</si>
  <si>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</si>
  <si>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</si>
  <si>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</si>
  <si>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</si>
  <si>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</si>
  <si>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</si>
  <si>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</si>
  <si>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</si>
  <si>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</si>
  <si>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</si>
  <si>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</si>
  <si>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</si>
  <si>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</si>
  <si>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</si>
  <si>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</si>
  <si>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</si>
  <si>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</si>
  <si>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</si>
  <si>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</si>
  <si>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</si>
  <si>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</si>
  <si>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</si>
  <si>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</si>
  <si>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</si>
  <si>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</si>
  <si>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</si>
  <si>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</si>
  <si>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</si>
  <si>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</si>
  <si>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</si>
  <si>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</si>
  <si>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</si>
  <si>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</si>
  <si>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</si>
  <si>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</si>
  <si>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</si>
  <si>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</si>
  <si>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</si>
  <si>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</si>
  <si>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</si>
  <si>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</si>
  <si>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</si>
  <si>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</si>
  <si>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</si>
  <si>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</si>
  <si>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</si>
  <si>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</si>
  <si>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</si>
  <si>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</si>
  <si>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</si>
  <si>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</si>
  <si>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</si>
  <si>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</si>
  <si>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</si>
  <si>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</si>
  <si>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</si>
  <si>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</si>
  <si>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</si>
  <si>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</si>
  <si>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</si>
  <si>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</si>
  <si>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</si>
  <si>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</si>
  <si>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</si>
  <si>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</si>
  <si>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</si>
  <si>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</si>
  <si>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</si>
  <si>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</si>
  <si>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</si>
  <si>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</si>
  <si>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</si>
  <si>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</si>
  <si>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</si>
  <si>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</si>
  <si>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</si>
  <si>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</si>
  <si>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</si>
  <si>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</si>
  <si>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</si>
  <si>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</si>
  <si>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</si>
  <si>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</si>
  <si>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</si>
  <si>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</si>
  <si>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</si>
  <si>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</si>
  <si>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</si>
  <si>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</si>
  <si>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</si>
  <si>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</si>
  <si>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</si>
  <si>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</si>
  <si>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</si>
  <si>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</si>
  <si>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</si>
  <si>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</si>
  <si>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</si>
  <si>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</si>
  <si>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</si>
  <si>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</si>
  <si>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</si>
  <si>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</si>
  <si>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</si>
  <si>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</si>
  <si>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</si>
  <si>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</si>
  <si>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</si>
  <si>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</si>
  <si>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</si>
  <si>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</si>
  <si>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</si>
  <si>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</si>
  <si>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</si>
  <si>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</si>
  <si>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</si>
  <si>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</si>
  <si>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</si>
  <si>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</si>
  <si>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</si>
  <si>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</si>
  <si>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</si>
  <si>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</si>
  <si>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</si>
  <si>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</si>
  <si>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</si>
  <si>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</si>
  <si>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</si>
  <si>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</si>
  <si>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</si>
  <si>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</si>
  <si>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</si>
  <si>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</si>
  <si>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</si>
  <si>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</si>
  <si>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</si>
  <si>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</si>
  <si>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</si>
  <si>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</si>
  <si>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</si>
  <si>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</si>
  <si>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</si>
  <si>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</si>
  <si>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</si>
  <si>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</si>
  <si>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</si>
  <si>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</si>
  <si>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</si>
  <si>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</si>
  <si>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</si>
  <si>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</si>
  <si>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</si>
  <si>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</si>
  <si>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</si>
  <si>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</si>
  <si>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</si>
  <si>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</si>
  <si>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</si>
  <si>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</si>
  <si>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</si>
  <si>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</si>
  <si>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</si>
  <si>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</si>
  <si>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</si>
  <si>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</si>
  <si>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</si>
  <si>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</si>
  <si>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</si>
  <si>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</si>
  <si>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</si>
  <si>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</si>
  <si>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</si>
  <si>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</si>
  <si>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</si>
  <si>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</si>
  <si>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</si>
  <si>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</si>
  <si>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</si>
  <si>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</si>
  <si>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</si>
  <si>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</si>
  <si>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</si>
  <si>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</si>
  <si>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</si>
  <si>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</si>
  <si>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</si>
  <si>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</si>
  <si>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</si>
  <si>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</si>
  <si>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</si>
  <si>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</si>
  <si>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</si>
  <si>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</si>
  <si>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</si>
  <si>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</si>
  <si>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</si>
  <si>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</si>
  <si>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</si>
  <si>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</si>
  <si>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</si>
  <si>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</si>
  <si>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</si>
  <si>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</si>
  <si>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</si>
  <si>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</si>
  <si>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</si>
  <si>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</si>
  <si>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</si>
  <si>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</si>
  <si>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</si>
  <si>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</si>
  <si>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</si>
  <si>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</si>
  <si>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</si>
  <si>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</si>
  <si>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</si>
  <si>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</si>
  <si>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</si>
  <si>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</si>
  <si>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</si>
  <si>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</si>
  <si>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</si>
  <si>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</si>
  <si>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</si>
  <si>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</si>
  <si>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</si>
  <si>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</si>
  <si>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</si>
  <si>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</si>
  <si>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</si>
  <si>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</si>
  <si>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</si>
  <si>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</si>
  <si>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</si>
  <si>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</si>
  <si>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</si>
  <si>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</si>
  <si>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</si>
  <si>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</si>
  <si>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</si>
  <si>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</si>
  <si>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</si>
  <si>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</si>
  <si>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</si>
  <si>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</si>
  <si>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</si>
  <si>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</si>
  <si>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</si>
  <si>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</si>
  <si>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</si>
  <si>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</si>
  <si>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</si>
  <si>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</si>
  <si>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</si>
  <si>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</si>
  <si>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</si>
  <si>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</si>
  <si>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</si>
  <si>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</si>
  <si>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</si>
  <si>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</si>
  <si>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</si>
  <si>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</si>
  <si>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</si>
  <si>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</si>
  <si>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</si>
  <si>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</si>
  <si>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</si>
  <si>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</si>
  <si>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</si>
  <si>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</si>
  <si>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</si>
  <si>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</si>
  <si>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</si>
  <si>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</si>
  <si>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</si>
  <si>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</si>
  <si>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</si>
  <si>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</si>
  <si>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</si>
  <si>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</si>
  <si>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</si>
  <si>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</si>
  <si>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</si>
  <si>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</si>
  <si>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</si>
  <si>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</si>
  <si>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</si>
  <si>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</si>
  <si>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</si>
  <si>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</si>
  <si>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</si>
  <si>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</si>
  <si>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</si>
  <si>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</si>
  <si>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</si>
  <si>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</si>
  <si>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</si>
  <si>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</si>
  <si>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</si>
  <si>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</si>
  <si>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</si>
  <si>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</si>
  <si>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</si>
  <si>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</si>
  <si>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</si>
  <si>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</si>
  <si>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</si>
  <si>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</si>
  <si>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</si>
  <si>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</si>
  <si>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</si>
  <si>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</si>
  <si>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</si>
  <si>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</si>
  <si>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</si>
  <si>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</si>
  <si>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</si>
  <si>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</si>
  <si>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</si>
  <si>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</si>
  <si>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</si>
  <si>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</si>
  <si>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</si>
  <si>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</si>
  <si>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</si>
  <si>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</si>
  <si>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</si>
  <si>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</si>
  <si>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</si>
  <si>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</si>
  <si>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</si>
  <si>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</si>
  <si>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</si>
  <si>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</si>
  <si>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</si>
  <si>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</si>
  <si>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</si>
  <si>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</si>
  <si>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</si>
  <si>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</si>
  <si>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</si>
  <si>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</si>
  <si>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</si>
  <si>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</si>
  <si>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</si>
  <si>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</si>
  <si>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</si>
  <si>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</si>
  <si>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</si>
  <si>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</si>
  <si>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</si>
  <si>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</si>
  <si>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</si>
  <si>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</si>
  <si>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</si>
  <si>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</si>
  <si>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</si>
  <si>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</si>
  <si>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</si>
  <si>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</si>
  <si>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</si>
  <si>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</si>
  <si>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</si>
  <si>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</si>
  <si>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</si>
  <si>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</si>
  <si>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</si>
  <si>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</si>
  <si>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</si>
  <si>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</si>
  <si>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</si>
  <si>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</si>
  <si>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</si>
  <si>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</si>
  <si>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</si>
  <si>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</si>
  <si>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</si>
  <si>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</si>
  <si>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</si>
  <si>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</si>
  <si>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</si>
  <si>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</si>
  <si>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</si>
  <si>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</si>
  <si>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</si>
  <si>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</si>
  <si>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</si>
  <si>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</si>
  <si>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</si>
  <si>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</si>
  <si>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</si>
  <si>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</si>
  <si>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</si>
  <si>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</si>
  <si>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</si>
  <si>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</si>
  <si>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</si>
  <si>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</si>
  <si>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</si>
  <si>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</si>
  <si>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</si>
  <si>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</si>
  <si>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</si>
  <si>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</si>
  <si>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</si>
  <si>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</si>
  <si>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</si>
  <si>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</si>
  <si>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</si>
  <si>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</si>
  <si>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</si>
  <si>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</si>
  <si>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</si>
  <si>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</si>
  <si>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</si>
  <si>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</si>
  <si>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</si>
  <si>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</si>
  <si>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</si>
  <si>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</si>
  <si>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</si>
  <si>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</si>
  <si>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</si>
  <si>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</si>
  <si>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</si>
  <si>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</si>
  <si>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</si>
  <si>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</si>
  <si>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</si>
  <si>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</si>
  <si>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</si>
  <si>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</si>
  <si>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</si>
  <si>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</si>
  <si>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</si>
  <si>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</si>
  <si>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</si>
  <si>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</si>
  <si>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</si>
  <si>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</si>
  <si>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</si>
  <si>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</si>
  <si>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</si>
  <si>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</si>
  <si>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</si>
  <si>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</si>
  <si>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</si>
  <si>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</si>
  <si>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</si>
  <si>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</si>
  <si>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</si>
  <si>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</si>
  <si>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</si>
  <si>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</si>
  <si>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</si>
  <si>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</si>
  <si>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</si>
  <si>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</si>
  <si>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</si>
  <si>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</si>
  <si>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</si>
  <si>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</si>
  <si>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</si>
  <si>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</si>
  <si>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</si>
  <si>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</si>
  <si>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</si>
  <si>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</si>
  <si>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</si>
  <si>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</si>
  <si>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</si>
  <si>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</si>
  <si>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</si>
  <si>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</si>
  <si>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</si>
  <si>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</si>
  <si>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</si>
  <si>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</si>
  <si>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</si>
  <si>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</si>
  <si>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</si>
  <si>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</si>
  <si>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</si>
  <si>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</si>
  <si>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</si>
  <si>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</si>
  <si>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</si>
  <si>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</si>
  <si>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</si>
  <si>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</si>
  <si>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</si>
  <si>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</si>
  <si>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</si>
  <si>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</si>
  <si>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</si>
  <si>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</si>
  <si>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</si>
  <si>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</si>
  <si>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</si>
  <si>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</si>
  <si>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</si>
  <si>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</si>
  <si>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</si>
  <si>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</si>
  <si>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</si>
  <si>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</si>
  <si>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</si>
  <si>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</si>
  <si>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</si>
  <si>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</si>
  <si>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</si>
  <si>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</si>
  <si>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</si>
  <si>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</si>
  <si>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</si>
  <si>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</si>
  <si>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</si>
  <si>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</si>
  <si>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</si>
  <si>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</si>
  <si>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</si>
  <si>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</si>
  <si>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</si>
  <si>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</si>
  <si>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</si>
  <si>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</si>
  <si>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</si>
  <si>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</si>
  <si>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</si>
  <si>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</si>
  <si>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</si>
  <si>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</si>
  <si>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</si>
  <si>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</si>
  <si>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</si>
  <si>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</si>
  <si>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</si>
  <si>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</si>
  <si>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</si>
  <si>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</si>
  <si>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</si>
  <si>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</si>
  <si>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</si>
  <si>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</si>
  <si>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</si>
  <si>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</si>
  <si>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</si>
  <si>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</si>
  <si>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</si>
  <si>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</si>
  <si>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</si>
  <si>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</si>
  <si>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</si>
  <si>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</si>
  <si>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</si>
  <si>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</si>
  <si>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</si>
  <si>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</si>
  <si>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</si>
  <si>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</si>
  <si>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</si>
  <si>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</si>
  <si>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</si>
  <si>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</si>
  <si>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</si>
  <si>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</si>
  <si>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</si>
  <si>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</si>
  <si>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</si>
  <si>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</si>
  <si>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</si>
  <si>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</si>
  <si>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</si>
  <si>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</si>
  <si>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</si>
  <si>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</si>
  <si>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</si>
  <si>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</si>
  <si>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</si>
  <si>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</si>
  <si>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</si>
  <si>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</si>
  <si>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</si>
  <si>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</si>
  <si>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</si>
  <si>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</si>
  <si>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</si>
  <si>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</si>
  <si>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</si>
  <si>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</si>
  <si>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</si>
  <si>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</si>
  <si>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</si>
  <si>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</si>
  <si>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</si>
  <si>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</si>
  <si>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</si>
  <si>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</si>
  <si>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</si>
  <si>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</si>
  <si>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</si>
  <si>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</si>
  <si>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</si>
  <si>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</si>
  <si>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</si>
  <si>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</si>
  <si>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</si>
  <si>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</si>
  <si>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</si>
  <si>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</si>
  <si>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</si>
  <si>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</si>
  <si>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</si>
  <si>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</si>
  <si>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</si>
  <si>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</si>
  <si>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</si>
  <si>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</si>
  <si>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</si>
  <si>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</si>
  <si>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</si>
  <si>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</si>
  <si>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</si>
  <si>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</si>
  <si>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</si>
  <si>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</si>
  <si>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</si>
  <si>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</si>
  <si>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</si>
  <si>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</si>
  <si>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</si>
  <si>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</si>
  <si>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</si>
  <si>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</si>
  <si>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</si>
  <si>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</si>
  <si>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</si>
  <si>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</si>
  <si>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</si>
  <si>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</si>
  <si>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</si>
  <si>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</si>
  <si>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</si>
  <si>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</si>
  <si>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</si>
  <si>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</si>
  <si>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</si>
  <si>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</si>
  <si>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</si>
  <si>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</si>
  <si>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</si>
  <si>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</si>
  <si>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</si>
  <si>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</si>
  <si>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</si>
  <si>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</si>
  <si>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</si>
  <si>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</si>
  <si>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</si>
  <si>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</si>
  <si>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</si>
  <si>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</si>
  <si>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</si>
  <si>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</si>
  <si>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</si>
  <si>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</si>
  <si>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</si>
  <si>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</si>
  <si>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</si>
  <si>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</si>
  <si>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</si>
  <si>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</si>
  <si>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</si>
  <si>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</si>
  <si>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</si>
  <si>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</si>
  <si>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</si>
  <si>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</si>
  <si>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</si>
  <si>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</si>
  <si>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</si>
  <si>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</si>
  <si>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</si>
  <si>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</si>
  <si>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</si>
  <si>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</si>
  <si>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</si>
  <si>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</si>
  <si>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</si>
  <si>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</si>
  <si>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</si>
  <si>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</si>
  <si>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</si>
  <si>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</si>
  <si>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</si>
  <si>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</si>
  <si>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</si>
  <si>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</si>
  <si>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</si>
  <si>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</si>
  <si>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</si>
  <si>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</si>
  <si>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</si>
  <si>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</si>
  <si>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</si>
  <si>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</si>
  <si>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</si>
  <si>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</si>
  <si>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</si>
  <si>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</si>
  <si>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</si>
  <si>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</si>
  <si>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</si>
  <si>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</si>
  <si>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</si>
  <si>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</si>
  <si>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</si>
  <si>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</si>
  <si>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</si>
  <si>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</si>
  <si>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</si>
  <si>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</si>
  <si>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</si>
  <si>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</si>
  <si>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</si>
  <si>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</si>
  <si>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</si>
  <si>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</si>
  <si>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</si>
  <si>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</si>
  <si>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</si>
  <si>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</si>
  <si>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</si>
  <si>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</si>
  <si>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</si>
  <si>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</si>
  <si>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</si>
  <si>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</si>
  <si>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</si>
  <si>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</si>
  <si>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</si>
  <si>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</si>
  <si>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</si>
  <si>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</si>
  <si>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</si>
  <si>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</si>
  <si>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</si>
  <si>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</si>
  <si>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</si>
  <si>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</si>
  <si>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</si>
  <si>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</si>
  <si>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</si>
  <si>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</si>
  <si>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</si>
  <si>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</si>
  <si>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</si>
  <si>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</si>
  <si>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</si>
  <si>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</si>
  <si>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</si>
  <si>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</si>
  <si>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</si>
  <si>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</si>
  <si>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</si>
  <si>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</si>
  <si>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</si>
  <si>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</si>
  <si>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</si>
  <si>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</si>
  <si>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</si>
  <si>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</si>
  <si>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</si>
  <si>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</si>
  <si>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</si>
  <si>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</si>
  <si>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</si>
  <si>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</si>
  <si>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</si>
  <si>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</si>
  <si>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</si>
  <si>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</si>
  <si>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</si>
  <si>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</si>
  <si>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</si>
  <si>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</si>
  <si>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</si>
  <si>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</si>
  <si>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</si>
  <si>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</si>
  <si>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</si>
  <si>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</si>
  <si>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</si>
  <si>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</si>
  <si>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</si>
  <si>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</si>
  <si>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</si>
  <si>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</si>
  <si>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</si>
  <si>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</si>
  <si>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</si>
  <si>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</si>
  <si>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</si>
  <si>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</si>
  <si>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</si>
  <si>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</si>
  <si>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</si>
  <si>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</si>
  <si>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</si>
  <si>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</si>
  <si>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</si>
  <si>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</si>
  <si>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</si>
  <si>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</si>
  <si>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</si>
  <si>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</si>
  <si>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</si>
  <si>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</si>
  <si>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</si>
  <si>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</si>
  <si>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</si>
  <si>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</si>
  <si>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</si>
  <si>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</si>
  <si>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</si>
  <si>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</si>
  <si>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</si>
  <si>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</si>
  <si>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</si>
  <si>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</si>
  <si>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</si>
  <si>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</si>
  <si>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</si>
  <si>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</si>
  <si>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</si>
  <si>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</si>
  <si>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</si>
  <si>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</si>
  <si>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</si>
  <si>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</si>
  <si>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</si>
  <si>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</si>
  <si>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</si>
  <si>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</si>
  <si>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</si>
  <si>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</si>
  <si>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</si>
  <si>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</si>
  <si>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</si>
  <si>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</si>
  <si>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</si>
  <si>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</si>
  <si>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</si>
  <si>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</si>
  <si>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</si>
  <si>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</si>
  <si>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</si>
  <si>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</si>
  <si>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</si>
  <si>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</si>
  <si>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</si>
  <si>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</si>
  <si>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</si>
  <si>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</si>
  <si>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</si>
  <si>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</si>
  <si>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</si>
  <si>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</si>
  <si>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</si>
  <si>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</si>
  <si>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</si>
  <si>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</si>
  <si>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</si>
  <si>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</si>
  <si>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</si>
  <si>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</si>
  <si>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</si>
  <si>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</si>
  <si>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</si>
  <si>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</si>
  <si>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</si>
  <si>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</si>
  <si>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</si>
  <si>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</si>
  <si>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</si>
  <si>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</si>
  <si>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</si>
  <si>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</si>
  <si>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</si>
  <si>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</si>
  <si>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</si>
  <si>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</si>
  <si>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</si>
  <si>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</si>
  <si>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</si>
  <si>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</si>
  <si>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</si>
  <si>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</si>
  <si>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</si>
  <si>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</si>
  <si>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</si>
  <si>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</si>
  <si>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</si>
  <si>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</si>
  <si>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</si>
  <si>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</si>
  <si>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</si>
  <si>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</si>
  <si>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</si>
  <si>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</si>
  <si>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</si>
  <si>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</si>
  <si>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</si>
  <si>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</si>
  <si>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</si>
  <si>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</si>
  <si>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</si>
  <si>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</si>
  <si>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</si>
  <si>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</si>
  <si>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</si>
  <si>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</si>
  <si>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</si>
  <si>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</si>
  <si>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</si>
  <si>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</si>
  <si>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</si>
  <si>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</si>
  <si>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</si>
  <si>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</si>
  <si>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</si>
  <si>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</si>
  <si>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</si>
  <si>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</si>
  <si>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</si>
  <si>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</si>
  <si>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</si>
  <si>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</si>
  <si>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</si>
  <si>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</si>
  <si>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</si>
  <si>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</si>
  <si>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</si>
  <si>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</si>
  <si>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</si>
  <si>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</si>
  <si>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</si>
  <si>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</si>
  <si>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</si>
  <si>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</si>
  <si>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</si>
  <si>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</si>
  <si>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</si>
  <si>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</si>
  <si>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</si>
  <si>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</si>
  <si>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</si>
  <si>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</si>
  <si>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</si>
  <si>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</si>
  <si>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</si>
  <si>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</si>
  <si>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</si>
  <si>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</si>
  <si>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</si>
  <si>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</si>
  <si>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</si>
  <si>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</si>
  <si>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</si>
  <si>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</si>
  <si>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</si>
  <si>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</si>
  <si>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</si>
  <si>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</si>
  <si>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</si>
  <si>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</si>
  <si>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</si>
  <si>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</si>
  <si>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</si>
  <si>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</si>
  <si>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</si>
  <si>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</si>
  <si>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</si>
  <si>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</si>
  <si>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</si>
  <si>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</si>
  <si>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</si>
  <si>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</si>
  <si>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</si>
  <si>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</si>
  <si>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</si>
  <si>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</si>
  <si>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</si>
  <si>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</si>
  <si>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</si>
  <si>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</si>
  <si>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</si>
  <si>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</si>
  <si>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</si>
  <si>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</si>
  <si>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</si>
  <si>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</si>
  <si>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</si>
  <si>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</si>
  <si>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</si>
  <si>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</si>
  <si>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</si>
  <si>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</si>
  <si>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</si>
  <si>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</si>
  <si>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</si>
  <si>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</si>
  <si>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</si>
  <si>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</si>
  <si>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</si>
  <si>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</si>
  <si>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</si>
  <si>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</si>
  <si>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</si>
  <si>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</si>
  <si>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</si>
  <si>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</si>
  <si>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</si>
  <si>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</si>
  <si>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</si>
  <si>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</si>
  <si>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</si>
  <si>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</si>
  <si>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</si>
  <si>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</si>
  <si>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</si>
  <si>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</si>
  <si>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</si>
  <si>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</si>
  <si>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</si>
  <si>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</si>
  <si>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</si>
  <si>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</si>
  <si>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</si>
  <si>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</si>
  <si>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</si>
  <si>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</si>
  <si>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</si>
  <si>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</si>
  <si>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</si>
  <si>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</si>
  <si>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</si>
  <si>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</si>
  <si>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</si>
  <si>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</si>
  <si>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</si>
  <si>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</si>
  <si>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</si>
  <si>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</si>
  <si>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</si>
  <si>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</si>
  <si>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</si>
  <si>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</si>
  <si>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</si>
  <si>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</si>
  <si>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</si>
  <si>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</si>
  <si>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</si>
  <si>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</si>
  <si>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</si>
  <si>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</si>
  <si>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</si>
  <si>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</si>
  <si>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</si>
  <si>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</si>
  <si>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</si>
  <si>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</si>
  <si>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</si>
  <si>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</si>
  <si>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</si>
  <si>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</si>
  <si>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</si>
  <si>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</si>
  <si>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</si>
  <si>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</si>
  <si>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</si>
  <si>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</si>
  <si>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</si>
  <si>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</si>
  <si>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</si>
  <si>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</si>
  <si>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</si>
  <si>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</si>
  <si>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</si>
  <si>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</si>
  <si>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</si>
  <si>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</si>
  <si>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</si>
  <si>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</si>
  <si>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</si>
  <si>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</si>
  <si>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</si>
  <si>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</si>
  <si>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</si>
  <si>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</si>
  <si>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</si>
  <si>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</si>
  <si>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</si>
  <si>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</si>
  <si>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</si>
  <si>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</si>
  <si>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</si>
  <si>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</si>
  <si>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</si>
  <si>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</si>
  <si>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</si>
  <si>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</si>
  <si>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</si>
  <si>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</si>
  <si>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</si>
  <si>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</si>
  <si>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</si>
  <si>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</si>
  <si>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</si>
  <si>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</si>
  <si>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</si>
  <si>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</si>
  <si>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</si>
  <si>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</si>
  <si>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</si>
  <si>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</si>
  <si>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</si>
  <si>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</si>
  <si>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</si>
  <si>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</si>
  <si>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</si>
  <si>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</si>
  <si>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</si>
  <si>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</si>
  <si>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</si>
  <si>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</si>
  <si>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</si>
  <si>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</si>
  <si>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</si>
  <si>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</si>
  <si>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</si>
  <si>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</si>
  <si>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</si>
  <si>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</si>
  <si>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</si>
  <si>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</si>
  <si>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</si>
  <si>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</si>
  <si>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</si>
  <si>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</si>
  <si>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</si>
  <si>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</si>
  <si>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</si>
  <si>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</si>
  <si>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</si>
  <si>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</si>
  <si>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</si>
  <si>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</si>
  <si>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</si>
  <si>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</si>
  <si>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</si>
  <si>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</si>
  <si>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</si>
  <si>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</si>
  <si>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</si>
  <si>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</si>
  <si>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</si>
  <si>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</si>
  <si>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</si>
  <si>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</si>
  <si>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</si>
  <si>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</si>
  <si>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</si>
  <si>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</si>
  <si>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</si>
  <si>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</si>
  <si>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</si>
  <si>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</si>
  <si>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</si>
  <si>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</si>
  <si>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</si>
  <si>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</si>
  <si>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</si>
  <si>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</si>
  <si>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</si>
  <si>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</si>
  <si>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</si>
  <si>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</si>
  <si>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</si>
  <si>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</si>
  <si>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</si>
  <si>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</si>
  <si>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</si>
  <si>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</si>
  <si>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</si>
  <si>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</si>
  <si>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</si>
  <si>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</si>
  <si>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</si>
  <si>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</si>
  <si>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</si>
  <si>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</si>
  <si>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</si>
  <si>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</si>
  <si>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</si>
  <si>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</si>
  <si>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</si>
  <si>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</si>
  <si>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</si>
  <si>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</si>
  <si>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</si>
  <si>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</si>
  <si>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</si>
  <si>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</si>
  <si>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</si>
  <si>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</si>
  <si>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</si>
  <si>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</si>
  <si>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</si>
  <si>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</si>
  <si>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</si>
  <si>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</si>
  <si>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</si>
  <si>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</si>
  <si>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</si>
  <si>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</si>
  <si>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</si>
  <si>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</si>
  <si>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</si>
  <si>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</si>
  <si>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</si>
  <si>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</si>
  <si>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</si>
  <si>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</si>
  <si>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</si>
  <si>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</si>
  <si>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</si>
  <si>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</si>
  <si>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</si>
  <si>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</si>
  <si>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</si>
  <si>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</si>
  <si>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</si>
  <si>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</si>
  <si>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</si>
  <si>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</si>
  <si>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</si>
  <si>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</si>
  <si>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</si>
  <si>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</si>
  <si>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</si>
  <si>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</si>
  <si>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</si>
  <si>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</si>
  <si>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</si>
  <si>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</si>
  <si>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</si>
  <si>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</si>
  <si>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</si>
  <si>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</si>
  <si>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</si>
  <si>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</si>
  <si>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</si>
  <si>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</si>
  <si>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</si>
  <si>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</si>
  <si>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</si>
  <si>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</si>
  <si>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</si>
  <si>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</si>
  <si>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</si>
  <si>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</si>
  <si>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</si>
  <si>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</si>
  <si>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</si>
  <si>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</si>
  <si>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</si>
  <si>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</si>
  <si>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</si>
  <si>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</si>
  <si>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</si>
  <si>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</si>
  <si>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</si>
  <si>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</si>
  <si>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</si>
  <si>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</si>
  <si>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</si>
  <si>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</si>
  <si>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</si>
  <si>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</si>
  <si>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</si>
  <si>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</si>
  <si>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</si>
  <si>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</si>
  <si>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</si>
  <si>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</si>
  <si>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</si>
  <si>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</si>
  <si>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</si>
  <si>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</si>
  <si>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</si>
  <si>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</si>
  <si>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</si>
  <si>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</si>
  <si>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</si>
  <si>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</si>
  <si>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</si>
  <si>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</si>
  <si>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</si>
  <si>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</si>
  <si>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</si>
  <si>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</si>
  <si>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</si>
  <si>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</si>
  <si>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</si>
  <si>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</si>
  <si>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</si>
  <si>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</si>
  <si>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</si>
  <si>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</si>
  <si>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</si>
  <si>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</si>
  <si>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</si>
  <si>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</si>
  <si>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</si>
  <si>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</si>
  <si>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</si>
  <si>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</si>
  <si>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</si>
  <si>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</si>
  <si>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</si>
  <si>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</si>
  <si>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</si>
  <si>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</si>
  <si>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</si>
  <si>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</si>
  <si>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</si>
  <si>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</si>
  <si>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</si>
  <si>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</si>
  <si>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</si>
  <si>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</si>
  <si>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</si>
  <si>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</si>
  <si>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</si>
  <si>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</si>
  <si>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</si>
  <si>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</si>
  <si>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</si>
  <si>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</si>
  <si>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</si>
  <si>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</si>
  <si>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</si>
  <si>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</si>
  <si>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</si>
  <si>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</si>
  <si>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</si>
  <si>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</si>
  <si>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</si>
  <si>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</si>
  <si>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</si>
  <si>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</si>
  <si>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</si>
  <si>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</si>
  <si>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</si>
  <si>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</si>
  <si>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</si>
  <si>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</si>
  <si>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</si>
  <si>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</si>
  <si>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</si>
  <si>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</si>
  <si>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</si>
  <si>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</si>
  <si>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</si>
  <si>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</si>
  <si>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</si>
  <si>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</si>
  <si>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</si>
  <si>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</si>
  <si>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</si>
  <si>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</si>
  <si>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</si>
  <si>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</si>
  <si>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</si>
  <si>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</si>
  <si>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</si>
  <si>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</si>
  <si>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</si>
  <si>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</si>
  <si>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</si>
  <si>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</si>
  <si>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</si>
  <si>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</si>
  <si>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</si>
  <si>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</si>
  <si>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</si>
  <si>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</si>
  <si>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</si>
  <si>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</si>
  <si>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</si>
  <si>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</si>
  <si>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</si>
  <si>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</si>
  <si>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</si>
  <si>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</si>
  <si>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</si>
  <si>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</si>
  <si>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</si>
  <si>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</si>
  <si>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</si>
  <si>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</si>
  <si>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</si>
  <si>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</si>
  <si>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</si>
  <si>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</si>
  <si>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</si>
  <si>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</si>
  <si>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</si>
  <si>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</si>
  <si>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</si>
  <si>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</si>
  <si>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</si>
  <si>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</si>
  <si>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</si>
  <si>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</si>
  <si>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</si>
  <si>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</si>
  <si>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</si>
  <si>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</si>
  <si>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</si>
  <si>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</si>
  <si>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</si>
  <si>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</si>
  <si>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</si>
  <si>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</si>
  <si>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</si>
  <si>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</si>
  <si>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</si>
  <si>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</si>
  <si>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</si>
  <si>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</si>
  <si>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</si>
  <si>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</si>
  <si>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</si>
  <si>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</si>
  <si>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</si>
  <si>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</si>
  <si>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</si>
  <si>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</si>
  <si>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</si>
  <si>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</si>
  <si>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</si>
  <si>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</si>
  <si>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</si>
  <si>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</si>
  <si>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</si>
  <si>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</si>
  <si>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</si>
  <si>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</si>
  <si>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</si>
  <si>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</si>
  <si>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</si>
  <si>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</si>
  <si>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</si>
  <si>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</si>
  <si>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</si>
  <si>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</si>
  <si>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</si>
  <si>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</si>
  <si>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</si>
  <si>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</si>
  <si>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</si>
  <si>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</si>
  <si>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</si>
  <si>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</si>
  <si>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</si>
  <si>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</si>
  <si>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</si>
  <si>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</si>
  <si>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</si>
  <si>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</si>
  <si>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</si>
  <si>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</si>
  <si>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</si>
  <si>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</si>
  <si>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</si>
  <si>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</si>
  <si>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</si>
  <si>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</si>
  <si>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</si>
  <si>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</si>
  <si>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</si>
  <si>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</si>
  <si>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</si>
  <si>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</si>
  <si>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</si>
  <si>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</si>
  <si>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</si>
  <si>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</si>
  <si>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</si>
  <si>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</si>
  <si>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</si>
  <si>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</si>
  <si>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</si>
  <si>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</si>
  <si>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</si>
  <si>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</si>
  <si>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</si>
  <si>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</si>
  <si>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</si>
  <si>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</si>
  <si>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</si>
  <si>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</si>
  <si>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</si>
  <si>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</si>
  <si>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</si>
  <si>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</si>
  <si>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</si>
  <si>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</si>
  <si>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</si>
  <si>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</si>
  <si>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</si>
  <si>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</si>
  <si>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</si>
  <si>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</si>
  <si>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</si>
  <si>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</si>
  <si>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</si>
  <si>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</si>
  <si>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</si>
  <si>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</si>
  <si>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</si>
  <si>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</si>
  <si>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</si>
  <si>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</si>
  <si>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</si>
  <si>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</si>
  <si>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</si>
  <si>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</si>
  <si>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</si>
  <si>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</si>
  <si>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</si>
  <si>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</si>
  <si>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</si>
  <si>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</si>
  <si>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</si>
  <si>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</si>
  <si>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</si>
  <si>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</si>
  <si>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</si>
  <si>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</si>
  <si>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</si>
  <si>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</si>
  <si>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</si>
  <si>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</si>
  <si>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</si>
  <si>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</si>
  <si>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</si>
  <si>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</si>
  <si>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</si>
  <si>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</si>
  <si>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</si>
  <si>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</si>
  <si>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</si>
  <si>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</si>
  <si>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</si>
  <si>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</si>
  <si>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</si>
  <si>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</si>
  <si>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</si>
  <si>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</si>
  <si>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</si>
  <si>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</si>
  <si>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</si>
  <si>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</si>
  <si>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</si>
  <si>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</si>
  <si>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</si>
  <si>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</si>
  <si>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</si>
  <si>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</si>
  <si>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</si>
  <si>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</si>
  <si>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</si>
  <si>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</si>
  <si>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</si>
  <si>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</si>
  <si>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</si>
  <si>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</si>
  <si>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</si>
  <si>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</si>
  <si>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</si>
  <si>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</si>
  <si>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</si>
  <si>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</si>
  <si>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</si>
  <si>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</si>
  <si>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</si>
  <si>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</si>
  <si>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</si>
  <si>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</si>
  <si>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</si>
  <si>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</si>
  <si>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</si>
  <si>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</si>
  <si>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</si>
  <si>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</si>
  <si>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</si>
  <si>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</si>
  <si>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</si>
  <si>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</si>
  <si>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</si>
  <si>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</si>
  <si>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</si>
  <si>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</si>
  <si>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</si>
  <si>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</si>
  <si>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</si>
  <si>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</si>
  <si>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</si>
  <si>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</si>
  <si>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</si>
  <si>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</si>
  <si>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</si>
  <si>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</si>
  <si>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</si>
  <si>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</si>
  <si>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</si>
  <si>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</si>
  <si>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</si>
  <si>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</si>
  <si>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</si>
  <si>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</si>
  <si>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</si>
  <si>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</si>
  <si>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</si>
  <si>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</si>
  <si>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</si>
  <si>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</si>
  <si>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</si>
  <si>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</si>
  <si>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</si>
  <si>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</si>
  <si>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</si>
  <si>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</si>
  <si>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</si>
  <si>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</si>
  <si>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</si>
  <si>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</si>
  <si>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</si>
  <si>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</si>
  <si>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</si>
  <si>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</si>
  <si>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</si>
  <si>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</si>
  <si>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</si>
  <si>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</si>
  <si>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</si>
  <si>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</si>
  <si>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</si>
  <si>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</si>
  <si>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</si>
  <si>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</si>
  <si>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</si>
  <si>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</si>
  <si>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</si>
  <si>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</si>
  <si>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</si>
  <si>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</si>
  <si>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</si>
  <si>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</si>
  <si>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</si>
  <si>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</si>
  <si>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</si>
  <si>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</si>
  <si>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</si>
  <si>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</si>
  <si>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</si>
  <si>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</si>
  <si>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</si>
  <si>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</si>
  <si>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</si>
  <si>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</si>
  <si>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</si>
  <si>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</si>
  <si>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</si>
  <si>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</si>
  <si>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</si>
  <si>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</si>
  <si>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</si>
  <si>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</si>
  <si>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</si>
  <si>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</si>
  <si>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</si>
  <si>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</si>
  <si>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</si>
  <si>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</si>
  <si>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</si>
  <si>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</si>
  <si>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</si>
  <si>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</si>
  <si>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</si>
  <si>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</si>
  <si>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</si>
  <si>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</si>
  <si>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</si>
  <si>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</si>
  <si>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</si>
  <si>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</si>
  <si>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</si>
  <si>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</si>
  <si>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</si>
  <si>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</si>
  <si>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</si>
  <si>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</si>
  <si>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</si>
  <si>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</si>
  <si>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</si>
  <si>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</si>
  <si>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</si>
  <si>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</si>
  <si>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</si>
  <si>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</si>
  <si>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</si>
  <si>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</si>
  <si>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</si>
  <si>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</si>
  <si>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</si>
  <si>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</si>
  <si>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</si>
  <si>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</si>
  <si>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</si>
  <si>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</si>
  <si>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</si>
  <si>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</si>
  <si>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</si>
  <si>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</si>
  <si>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</si>
  <si>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</si>
  <si>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</si>
  <si>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</si>
  <si>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</si>
  <si>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</si>
  <si>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</si>
  <si>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</si>
  <si>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</si>
  <si>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</si>
  <si>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</si>
  <si>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</si>
  <si>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</si>
  <si>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</si>
  <si>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</si>
  <si>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</si>
  <si>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</si>
  <si>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</si>
  <si>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</si>
  <si>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</si>
  <si>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</si>
  <si>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</si>
  <si>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</si>
  <si>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</si>
  <si>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</si>
  <si>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</si>
  <si>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</si>
  <si>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</si>
  <si>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</si>
  <si>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</si>
  <si>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</si>
  <si>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</si>
  <si>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</si>
  <si>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</si>
  <si>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</si>
  <si>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</si>
  <si>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</si>
  <si>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</si>
  <si>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</si>
  <si>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</si>
  <si>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</si>
  <si>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</si>
  <si>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</si>
  <si>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</si>
  <si>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</si>
  <si>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</si>
  <si>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</si>
  <si>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</si>
  <si>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</si>
  <si>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</si>
  <si>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</si>
  <si>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</si>
  <si>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</si>
  <si>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</si>
  <si>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</si>
  <si>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</si>
  <si>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</si>
  <si>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</si>
  <si>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</si>
  <si>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</si>
  <si>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</si>
  <si>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</si>
  <si>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</si>
  <si>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</si>
  <si>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</si>
  <si>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</si>
  <si>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</si>
  <si>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</si>
  <si>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</si>
  <si>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</si>
  <si>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</si>
  <si>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</si>
  <si>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</si>
  <si>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</si>
  <si>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</si>
  <si>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</si>
  <si>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</si>
  <si>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</si>
  <si>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</si>
  <si>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</si>
  <si>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</si>
  <si>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</si>
  <si>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</si>
  <si>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</si>
  <si>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</si>
  <si>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</si>
  <si>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</si>
  <si>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</si>
  <si>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</si>
  <si>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</si>
  <si>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</si>
  <si>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</si>
  <si>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</si>
  <si>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</si>
  <si>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</si>
  <si>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</si>
  <si>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</si>
  <si>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</si>
  <si>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</si>
  <si>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</si>
  <si>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</si>
  <si>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</si>
  <si>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</si>
  <si>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</si>
  <si>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</si>
  <si>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</si>
  <si>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</si>
  <si>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</si>
  <si>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</si>
  <si>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</si>
  <si>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</si>
  <si>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</si>
  <si>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</si>
  <si>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</si>
  <si>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</si>
  <si>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</si>
  <si>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</si>
  <si>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</si>
  <si>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</si>
  <si>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</si>
  <si>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</si>
  <si>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</si>
  <si>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</si>
  <si>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</si>
  <si>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</si>
  <si>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</si>
  <si>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</si>
  <si>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</si>
  <si>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</si>
  <si>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</si>
  <si>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</si>
  <si>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</si>
  <si>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</si>
  <si>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</si>
  <si>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</si>
  <si>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</si>
  <si>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</si>
  <si>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</si>
  <si>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</si>
  <si>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</si>
  <si>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</si>
  <si>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</si>
  <si>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</si>
  <si>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</si>
  <si>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</si>
  <si>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</si>
  <si>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</si>
  <si>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</si>
  <si>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</si>
  <si>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</si>
  <si>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</si>
  <si>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</si>
  <si>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</si>
  <si>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</si>
  <si>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</si>
  <si>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</si>
  <si>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</si>
  <si>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</si>
  <si>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</si>
  <si>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</si>
  <si>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</si>
  <si>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</si>
  <si>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</si>
  <si>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</si>
  <si>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</si>
  <si>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</si>
  <si>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</si>
  <si>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</si>
  <si>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</si>
  <si>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</si>
  <si>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</si>
  <si>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</si>
  <si>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</si>
  <si>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</si>
  <si>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</si>
  <si>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</si>
  <si>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</si>
  <si>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</si>
  <si>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</si>
  <si>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</si>
  <si>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</si>
  <si>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</si>
  <si>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</si>
  <si>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</si>
  <si>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</si>
  <si>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</si>
  <si>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</si>
  <si>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</si>
  <si>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</si>
  <si>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</si>
  <si>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</si>
  <si>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</si>
  <si>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</si>
  <si>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</si>
  <si>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</si>
  <si>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</si>
  <si>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</si>
  <si>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</si>
  <si>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</si>
  <si>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</si>
  <si>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</si>
  <si>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</si>
  <si>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</si>
  <si>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</si>
  <si>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</si>
  <si>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</si>
  <si>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</si>
  <si>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</si>
  <si>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</si>
  <si>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</si>
  <si>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</si>
  <si>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</si>
  <si>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</si>
  <si>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</si>
  <si>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</si>
  <si>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</si>
  <si>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</si>
  <si>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</si>
  <si>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</si>
  <si>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</si>
  <si>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</si>
  <si>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</si>
  <si>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</si>
  <si>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</si>
  <si>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</si>
  <si>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</si>
  <si>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</si>
  <si>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</si>
  <si>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</si>
  <si>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</si>
  <si>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</si>
  <si>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</si>
  <si>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</si>
  <si>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</si>
  <si>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</si>
  <si>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</si>
  <si>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</si>
  <si>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</si>
  <si>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</si>
  <si>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</si>
  <si>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</si>
  <si>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</si>
  <si>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</si>
  <si>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</si>
  <si>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</si>
  <si>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</si>
  <si>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</si>
  <si>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</si>
  <si>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</si>
  <si>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</si>
  <si>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</si>
  <si>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</si>
  <si>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</si>
  <si>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</si>
  <si>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</si>
  <si>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</si>
  <si>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</si>
  <si>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</si>
  <si>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</si>
  <si>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</si>
  <si>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</si>
  <si>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</si>
  <si>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</si>
  <si>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</si>
  <si>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</si>
  <si>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</si>
  <si>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</si>
  <si>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</si>
  <si>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</si>
  <si>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</si>
  <si>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</si>
  <si>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</si>
  <si>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</si>
  <si>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</si>
  <si>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</si>
  <si>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</si>
  <si>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</si>
  <si>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</si>
  <si>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</si>
  <si>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</si>
  <si>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</si>
  <si>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</si>
  <si>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</si>
  <si>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</si>
  <si>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</si>
  <si>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</si>
  <si>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</si>
  <si>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</si>
  <si>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</si>
  <si>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</si>
  <si>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</si>
  <si>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</si>
  <si>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</si>
  <si>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</si>
  <si>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</si>
  <si>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</si>
  <si>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</si>
  <si>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</si>
  <si>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</si>
  <si>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</si>
  <si>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</si>
  <si>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</si>
  <si>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</si>
  <si>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</si>
  <si>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</si>
  <si>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</si>
  <si>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</si>
  <si>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</si>
  <si>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</si>
  <si>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</si>
  <si>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</si>
  <si>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</si>
  <si>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</si>
  <si>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</si>
  <si>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</si>
  <si>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</si>
  <si>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</si>
  <si>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</si>
  <si>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</si>
  <si>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</si>
  <si>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</si>
  <si>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</si>
  <si>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</si>
  <si>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</si>
  <si>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</si>
  <si>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</si>
  <si>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</si>
  <si>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</si>
  <si>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</si>
  <si>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</si>
  <si>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</si>
  <si>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</si>
  <si>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</si>
  <si>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</si>
  <si>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</si>
  <si>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</si>
  <si>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</si>
  <si>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</si>
  <si>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</si>
  <si>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</si>
  <si>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</si>
  <si>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</si>
  <si>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</si>
  <si>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</si>
  <si>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</si>
  <si>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</si>
  <si>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</si>
  <si>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</si>
  <si>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</si>
  <si>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</si>
  <si>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</si>
  <si>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</si>
  <si>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</si>
  <si>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</si>
  <si>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</si>
  <si>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</si>
  <si>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</si>
  <si>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</si>
  <si>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</si>
  <si>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</si>
  <si>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</si>
  <si>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</si>
  <si>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</si>
  <si>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</si>
  <si>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</si>
  <si>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</si>
  <si>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</si>
  <si>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</si>
  <si>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</si>
  <si>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</si>
  <si>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</si>
  <si>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</si>
  <si>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</si>
  <si>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</si>
  <si>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</si>
  <si>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</si>
  <si>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</si>
  <si>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</si>
  <si>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</si>
  <si>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</si>
  <si>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</si>
  <si>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</si>
  <si>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</si>
  <si>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</si>
  <si>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</si>
  <si>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</si>
  <si>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</si>
  <si>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</si>
  <si>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</si>
  <si>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</si>
  <si>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</si>
  <si>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</si>
  <si>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</si>
  <si>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</si>
  <si>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</si>
  <si>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</si>
  <si>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</si>
  <si>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</si>
  <si>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</si>
  <si>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</si>
  <si>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</si>
  <si>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</si>
  <si>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</si>
  <si>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</si>
  <si>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</si>
  <si>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</si>
  <si>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</si>
  <si>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</si>
  <si>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</si>
  <si>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</si>
  <si>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</si>
  <si>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</si>
  <si>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</si>
  <si>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</si>
  <si>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</si>
  <si>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</si>
  <si>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</si>
  <si>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</si>
  <si>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</si>
  <si>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</si>
  <si>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</si>
  <si>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</si>
  <si>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</si>
  <si>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</si>
  <si>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</si>
  <si>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</si>
  <si>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</si>
  <si>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</si>
  <si>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</si>
  <si>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</si>
  <si>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</si>
  <si>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</si>
  <si>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</si>
  <si>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</si>
  <si>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</si>
  <si>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</si>
  <si>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</si>
  <si>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</si>
  <si>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</si>
  <si>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</si>
  <si>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</si>
  <si>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</si>
  <si>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</si>
  <si>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</si>
  <si>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</si>
  <si>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</si>
  <si>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</si>
  <si>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</si>
  <si>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</si>
  <si>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</si>
  <si>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</si>
  <si>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</si>
  <si>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</si>
  <si>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</si>
  <si>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</si>
  <si>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</si>
  <si>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</si>
  <si>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</si>
  <si>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</si>
  <si>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</si>
  <si>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</si>
  <si>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</si>
  <si>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</si>
  <si>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</si>
  <si>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</si>
  <si>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</si>
  <si>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</si>
  <si>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</si>
  <si>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</si>
  <si>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</si>
  <si>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</si>
  <si>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</si>
  <si>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</si>
  <si>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</si>
  <si>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</si>
  <si>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</si>
  <si>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</si>
  <si>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</si>
  <si>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</si>
  <si>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</si>
  <si>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</si>
  <si>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</si>
  <si>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</si>
  <si>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</si>
  <si>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</si>
  <si>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</si>
  <si>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</si>
  <si>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</si>
  <si>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</si>
  <si>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</si>
  <si>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</si>
  <si>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</si>
  <si>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</si>
  <si>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</si>
  <si>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</si>
  <si>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</si>
  <si>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</si>
  <si>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</si>
  <si>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</si>
  <si>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</si>
  <si>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</si>
  <si>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</si>
  <si>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</si>
  <si>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</si>
  <si>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</si>
  <si>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</si>
  <si>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</si>
  <si>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</si>
  <si>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</si>
  <si>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</si>
  <si>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</si>
  <si>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</si>
  <si>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</si>
  <si>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</si>
  <si>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</si>
  <si>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</si>
  <si>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</si>
  <si>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</si>
  <si>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</si>
  <si>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</si>
  <si>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</si>
  <si>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</si>
  <si>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</si>
  <si>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</si>
  <si>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</si>
  <si>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</si>
  <si>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</si>
  <si>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</si>
  <si>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</si>
  <si>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</si>
  <si>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</si>
  <si>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</si>
  <si>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</si>
  <si>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</si>
  <si>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</si>
  <si>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</si>
  <si>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</si>
  <si>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</si>
  <si>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</si>
  <si>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</si>
  <si>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</si>
  <si>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</si>
  <si>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</si>
  <si>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</si>
  <si>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</si>
  <si>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</si>
  <si>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</si>
  <si>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</si>
  <si>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</si>
  <si>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</si>
  <si>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</si>
  <si>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</si>
  <si>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</si>
  <si>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</si>
  <si>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</si>
  <si>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</si>
  <si>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</si>
  <si>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</si>
  <si>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</si>
  <si>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</si>
  <si>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</si>
  <si>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</si>
  <si>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</si>
  <si>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</si>
  <si>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</si>
  <si>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</si>
  <si>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</si>
  <si>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</si>
  <si>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</si>
  <si>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</si>
  <si>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</si>
  <si>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</si>
  <si>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</si>
  <si>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</si>
  <si>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</si>
  <si>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</si>
  <si>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</si>
  <si>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</si>
  <si>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</si>
  <si>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</si>
  <si>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</si>
  <si>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</si>
  <si>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</si>
  <si>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</si>
  <si>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</si>
  <si>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</si>
  <si>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</si>
  <si>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</si>
  <si>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</si>
  <si>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</si>
  <si>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</si>
  <si>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</si>
  <si>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</si>
  <si>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</si>
  <si>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</si>
  <si>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</si>
  <si>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</si>
  <si>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</si>
  <si>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</si>
  <si>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</si>
  <si>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</si>
  <si>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</si>
  <si>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</si>
  <si>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</si>
  <si>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</si>
  <si>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</si>
  <si>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</si>
  <si>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</si>
  <si>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</si>
  <si>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</si>
  <si>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</si>
  <si>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</si>
  <si>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</si>
  <si>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</si>
  <si>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</si>
  <si>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</si>
  <si>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</si>
  <si>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</si>
  <si>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</si>
  <si>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</si>
  <si>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</si>
  <si>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</si>
  <si>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</si>
  <si>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</si>
  <si>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</si>
  <si>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</si>
  <si>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</si>
  <si>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</si>
  <si>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</si>
  <si>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</si>
  <si>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</si>
  <si>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</si>
  <si>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</si>
  <si>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</si>
  <si>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</si>
  <si>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</si>
  <si>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</si>
  <si>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</si>
  <si>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</si>
  <si>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</si>
  <si>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</si>
  <si>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</si>
  <si>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</si>
  <si>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</si>
  <si>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</si>
  <si>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</si>
  <si>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</si>
  <si>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</si>
  <si>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</si>
  <si>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</si>
  <si>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</si>
  <si>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</si>
  <si>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</si>
  <si>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</si>
  <si>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</si>
  <si>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</si>
  <si>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</si>
  <si>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</si>
  <si>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</si>
  <si>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</si>
  <si>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</si>
  <si>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</si>
  <si>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</si>
  <si>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</si>
  <si>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</si>
  <si>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</si>
  <si>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</si>
  <si>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</si>
  <si>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</si>
  <si>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</si>
  <si>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</si>
  <si>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</si>
  <si>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</si>
  <si>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</si>
  <si>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</si>
  <si>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</si>
  <si>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</si>
  <si>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</si>
  <si>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</si>
  <si>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</si>
  <si>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</si>
  <si>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</si>
  <si>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</si>
  <si>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</si>
  <si>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</si>
  <si>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</si>
  <si>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</si>
  <si>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</si>
  <si>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</si>
  <si>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</si>
  <si>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</si>
  <si>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</si>
  <si>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</si>
  <si>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</si>
  <si>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</si>
  <si>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</si>
  <si>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</si>
  <si>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</si>
  <si>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</si>
  <si>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</si>
  <si>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</si>
  <si>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</si>
  <si>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</si>
  <si>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</si>
  <si>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</si>
  <si>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</si>
  <si>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</si>
  <si>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</si>
  <si>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</si>
  <si>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</si>
  <si>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</si>
  <si>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</si>
  <si>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</si>
  <si>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</si>
  <si>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</si>
  <si>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</si>
  <si>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</si>
  <si>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</si>
  <si>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</si>
  <si>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</si>
  <si>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</si>
  <si>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</si>
  <si>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</si>
  <si>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</si>
  <si>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</si>
  <si>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</si>
  <si>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</si>
  <si>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</si>
  <si>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</si>
  <si>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</si>
  <si>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</si>
  <si>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</si>
  <si>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</si>
  <si>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</si>
  <si>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</si>
  <si>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</si>
  <si>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</si>
  <si>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</si>
  <si>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</si>
  <si>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</si>
  <si>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</si>
  <si>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</si>
  <si>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</si>
  <si>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</si>
  <si>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</si>
  <si>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</si>
  <si>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</si>
  <si>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</si>
  <si>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</si>
  <si>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</si>
  <si>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</si>
  <si>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</si>
  <si>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</si>
  <si>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</si>
  <si>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</si>
  <si>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</si>
  <si>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</si>
  <si>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</si>
  <si>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</si>
  <si>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</si>
  <si>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</si>
  <si>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</si>
  <si>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</si>
  <si>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</si>
  <si>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</si>
  <si>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</si>
  <si>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</si>
  <si>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</si>
  <si>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</si>
  <si>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</si>
  <si>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</si>
  <si>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</si>
  <si>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</si>
  <si>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</si>
  <si>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</si>
  <si>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</si>
  <si>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</si>
  <si>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</si>
  <si>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</si>
  <si>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</si>
  <si>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</si>
  <si>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</si>
  <si>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</si>
  <si>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</si>
  <si>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</si>
  <si>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</si>
  <si>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</si>
  <si>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</si>
  <si>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</si>
  <si>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</si>
  <si>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</si>
  <si>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</si>
  <si>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</si>
  <si>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</si>
  <si>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</si>
  <si>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</si>
  <si>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</si>
  <si>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</si>
  <si>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</si>
  <si>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</si>
  <si>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</si>
  <si>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</si>
  <si>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</si>
  <si>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</si>
  <si>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</si>
  <si>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</si>
  <si>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</si>
  <si>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</si>
  <si>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</si>
  <si>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</si>
  <si>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</si>
  <si>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</si>
  <si>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</si>
  <si>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</si>
  <si>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</si>
  <si>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</si>
  <si>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</si>
  <si>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</si>
  <si>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</si>
  <si>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</si>
  <si>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</si>
  <si>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</si>
  <si>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</si>
  <si>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</si>
  <si>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</si>
  <si>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</si>
  <si>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</si>
  <si>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</si>
  <si>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</si>
  <si>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</si>
  <si>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</si>
  <si>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</si>
  <si>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</si>
  <si>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</si>
  <si>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</si>
  <si>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</si>
  <si>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</si>
  <si>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</si>
  <si>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</si>
  <si>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</si>
  <si>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</si>
  <si>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</si>
  <si>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</si>
  <si>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</si>
  <si>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</si>
  <si>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</si>
  <si>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</si>
  <si>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</si>
  <si>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</si>
  <si>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</si>
  <si>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</si>
  <si>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</si>
  <si>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</si>
  <si>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</si>
  <si>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</si>
  <si>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</si>
  <si>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</si>
  <si>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</si>
  <si>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</si>
  <si>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</si>
  <si>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</si>
  <si>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</si>
  <si>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</si>
  <si>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</si>
  <si>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</si>
  <si>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</si>
  <si>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</si>
  <si>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</si>
  <si>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</si>
  <si>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</si>
  <si>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</si>
  <si>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</si>
  <si>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</si>
  <si>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</si>
  <si>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</si>
  <si>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</si>
  <si>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</si>
  <si>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</si>
  <si>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</si>
  <si>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</si>
  <si>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</si>
  <si>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</si>
  <si>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</si>
  <si>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</si>
  <si>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</si>
  <si>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</si>
  <si>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</si>
  <si>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</si>
  <si>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</si>
  <si>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</si>
  <si>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</si>
  <si>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</si>
  <si>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</si>
  <si>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</si>
  <si>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</si>
  <si>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</si>
  <si>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</si>
  <si>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</si>
  <si>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</si>
  <si>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</si>
  <si>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</si>
  <si>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</si>
  <si>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</si>
  <si>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</si>
  <si>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</si>
  <si>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</si>
  <si>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</si>
  <si>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</si>
  <si>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</si>
  <si>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</si>
  <si>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</si>
  <si>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</si>
  <si>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</si>
  <si>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</si>
  <si>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</si>
  <si>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</si>
  <si>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</si>
  <si>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</si>
  <si>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</si>
  <si>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</si>
  <si>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</si>
  <si>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</si>
  <si>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</si>
  <si>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</si>
  <si>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</si>
  <si>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</si>
  <si>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</si>
  <si>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</si>
  <si>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</si>
  <si>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</si>
  <si>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</si>
  <si>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</si>
  <si>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</si>
  <si>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</si>
  <si>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</si>
  <si>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</si>
  <si>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</si>
  <si>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</si>
  <si>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</si>
  <si>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</si>
  <si>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</si>
  <si>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</si>
  <si>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</si>
  <si>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</si>
  <si>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</si>
  <si>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</si>
  <si>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</si>
  <si>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</si>
  <si>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</si>
  <si>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</si>
  <si>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</si>
  <si>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</si>
  <si>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</si>
  <si>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</si>
  <si>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</si>
  <si>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</si>
  <si>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</si>
  <si>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</si>
  <si>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</si>
  <si>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</si>
  <si>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</si>
  <si>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</si>
  <si>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</si>
  <si>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</si>
  <si>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</si>
  <si>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</si>
  <si>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</si>
  <si>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</si>
  <si>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</si>
  <si>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</si>
  <si>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</si>
  <si>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</si>
  <si>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</si>
  <si>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</si>
  <si>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</si>
  <si>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</si>
  <si>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</si>
  <si>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</si>
  <si>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</si>
  <si>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</si>
  <si>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</si>
  <si>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</si>
  <si>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</si>
  <si>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</si>
  <si>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</si>
  <si>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</si>
  <si>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</si>
  <si>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</si>
  <si>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</si>
  <si>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</si>
  <si>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</si>
  <si>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</si>
  <si>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</si>
  <si>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</si>
  <si>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</si>
  <si>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</si>
  <si>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</si>
  <si>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</si>
  <si>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</si>
  <si>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</si>
  <si>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</si>
  <si>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</si>
  <si>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</si>
  <si>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</si>
  <si>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</si>
  <si>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</si>
  <si>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</si>
  <si>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</si>
  <si>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</si>
  <si>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</si>
  <si>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</si>
  <si>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</si>
  <si>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</si>
  <si>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</si>
  <si>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</si>
  <si>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</si>
  <si>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</si>
  <si>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</si>
  <si>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</si>
  <si>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</si>
  <si>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</si>
  <si>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</si>
  <si>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</si>
  <si>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</si>
  <si>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</si>
  <si>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</si>
  <si>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</si>
  <si>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</si>
  <si>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</si>
  <si>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</si>
  <si>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</si>
  <si>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</si>
  <si>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</si>
  <si>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</si>
  <si>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</si>
  <si>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</si>
  <si>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</si>
  <si>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</si>
  <si>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</si>
  <si>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</si>
  <si>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</si>
  <si>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</si>
  <si>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</si>
  <si>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</si>
  <si>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</si>
  <si>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</si>
  <si>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</si>
  <si>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</si>
  <si>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</si>
  <si>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</si>
  <si>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</si>
  <si>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</si>
  <si>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</si>
  <si>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</si>
  <si>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</si>
  <si>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</si>
  <si>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</si>
  <si>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</si>
  <si>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</si>
  <si>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</si>
  <si>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</si>
  <si>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</si>
  <si>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</si>
  <si>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</si>
  <si>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</si>
  <si>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</si>
  <si>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</si>
  <si>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</si>
  <si>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</si>
  <si>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</si>
  <si>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</si>
  <si>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</si>
  <si>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</si>
  <si>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</si>
  <si>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</si>
  <si>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</si>
  <si>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</si>
  <si>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</si>
  <si>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</si>
  <si>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</si>
  <si>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</si>
  <si>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</si>
  <si>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</si>
  <si>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</si>
  <si>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</si>
  <si>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</si>
  <si>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</si>
  <si>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</si>
  <si>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</si>
  <si>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</si>
  <si>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</si>
  <si>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</si>
  <si>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</si>
  <si>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</si>
  <si>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</si>
  <si>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</si>
  <si>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</si>
  <si>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</si>
  <si>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</si>
  <si>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</si>
  <si>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</si>
  <si>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</si>
  <si>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</si>
  <si>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</si>
  <si>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</si>
  <si>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</si>
  <si>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</si>
  <si>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</si>
  <si>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</si>
  <si>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</si>
  <si>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</si>
  <si>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</si>
  <si>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</si>
  <si>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</si>
  <si>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</si>
  <si>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</si>
  <si>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</si>
  <si>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</si>
  <si>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</si>
  <si>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</si>
  <si>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</si>
  <si>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</si>
  <si>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</si>
  <si>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</si>
  <si>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</si>
  <si>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</si>
  <si>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</si>
  <si>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</si>
  <si>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</si>
  <si>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</si>
  <si>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</si>
  <si>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</si>
  <si>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</si>
  <si>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</si>
  <si>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</si>
  <si>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</si>
  <si>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</si>
  <si>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</si>
  <si>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</si>
  <si>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</si>
  <si>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</si>
  <si>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</si>
  <si>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</si>
  <si>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</si>
  <si>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</si>
  <si>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</si>
  <si>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</si>
  <si>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</si>
  <si>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</si>
  <si>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</si>
  <si>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</si>
  <si>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</si>
  <si>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</si>
  <si>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</si>
  <si>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</si>
  <si>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</si>
  <si>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</si>
  <si>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</si>
  <si>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</si>
  <si>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</si>
  <si>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</si>
  <si>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</si>
  <si>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</si>
  <si>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</si>
  <si>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</si>
  <si>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</si>
  <si>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</si>
  <si>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</si>
  <si>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</si>
  <si>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</si>
  <si>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</si>
  <si>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</si>
  <si>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</si>
  <si>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</si>
  <si>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</si>
  <si>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</si>
  <si>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</si>
  <si>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</si>
  <si>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</si>
  <si>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</si>
  <si>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</si>
  <si>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</si>
  <si>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</si>
  <si>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</si>
  <si>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</si>
  <si>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</si>
  <si>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</si>
  <si>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</si>
  <si>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</si>
  <si>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</si>
  <si>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</si>
  <si>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</si>
  <si>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</si>
  <si>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</si>
  <si>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</si>
  <si>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</si>
  <si>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</si>
  <si>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</si>
  <si>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</si>
  <si>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</si>
  <si>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</si>
  <si>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</si>
  <si>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</si>
  <si>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</si>
  <si>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</si>
  <si>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</si>
  <si>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</si>
  <si>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</si>
  <si>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</si>
  <si>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</si>
  <si>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</si>
  <si>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</si>
  <si>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</si>
  <si>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</si>
  <si>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</si>
  <si>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</si>
  <si>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</si>
  <si>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</si>
  <si>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</si>
  <si>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</si>
  <si>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</si>
  <si>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</si>
  <si>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</si>
  <si>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</si>
  <si>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</si>
  <si>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</si>
  <si>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</si>
  <si>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</si>
  <si>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</si>
  <si>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</si>
  <si>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</si>
  <si>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</si>
  <si>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</si>
  <si>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</si>
  <si>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</si>
  <si>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</si>
  <si>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</si>
  <si>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</si>
  <si>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</si>
  <si>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</si>
  <si>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</si>
  <si>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</si>
  <si>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</si>
  <si>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</si>
  <si>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</si>
  <si>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</si>
  <si>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</si>
  <si>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</si>
  <si>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</si>
  <si>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</si>
  <si>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</si>
  <si>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</si>
  <si>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</si>
  <si>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</si>
  <si>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</si>
  <si>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</si>
  <si>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</si>
  <si>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</si>
  <si>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</si>
  <si>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</si>
  <si>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</si>
  <si>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</si>
  <si>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</si>
  <si>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</si>
  <si>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</si>
  <si>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</si>
  <si>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</si>
  <si>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</si>
  <si>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</si>
  <si>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</si>
  <si>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</si>
  <si>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</si>
  <si>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</si>
  <si>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</si>
  <si>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</si>
  <si>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</si>
  <si>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</si>
  <si>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</si>
  <si>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</si>
  <si>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</si>
  <si>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</si>
  <si>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</si>
  <si>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</si>
  <si>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</si>
  <si>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</si>
  <si>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</si>
  <si>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</si>
  <si>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</si>
  <si>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</si>
  <si>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</si>
  <si>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</si>
  <si>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</si>
  <si>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</si>
  <si>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</si>
  <si>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</si>
  <si>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</si>
  <si>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</si>
  <si>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</si>
  <si>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</si>
  <si>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</si>
  <si>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</si>
  <si>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</si>
  <si>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</si>
  <si>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</si>
  <si>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</si>
  <si>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</si>
  <si>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</si>
  <si>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</si>
  <si>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</si>
  <si>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</si>
  <si>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</si>
  <si>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</si>
  <si>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</si>
  <si>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</si>
  <si>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</si>
  <si>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</si>
  <si>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</si>
  <si>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</si>
  <si>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</si>
  <si>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</si>
  <si>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</si>
  <si>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</si>
  <si>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</si>
  <si>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</si>
  <si>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</si>
  <si>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</si>
  <si>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</si>
  <si>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</si>
  <si>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</si>
  <si>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</si>
  <si>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</si>
  <si>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</si>
  <si>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</si>
  <si>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</si>
  <si>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</si>
  <si>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</si>
  <si>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</si>
  <si>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</si>
  <si>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</si>
  <si>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</si>
  <si>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</si>
  <si>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</si>
  <si>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</si>
  <si>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</si>
  <si>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</si>
  <si>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</si>
  <si>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</si>
  <si>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</si>
  <si>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</si>
  <si>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</si>
  <si>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</si>
  <si>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</si>
  <si>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</si>
  <si>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</si>
  <si>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</si>
  <si>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</si>
  <si>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</si>
  <si>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</si>
  <si>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</si>
  <si>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</si>
  <si>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</si>
  <si>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</si>
  <si>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</si>
  <si>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</si>
  <si>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</si>
  <si>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</si>
  <si>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</si>
  <si>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</si>
  <si>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</si>
  <si>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</si>
  <si>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</si>
  <si>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</si>
  <si>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</si>
  <si>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</si>
  <si>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</si>
  <si>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</si>
  <si>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</si>
  <si>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</si>
  <si>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</si>
  <si>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</si>
  <si>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</si>
  <si>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</si>
  <si>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</si>
  <si>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</si>
  <si>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</si>
  <si>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</si>
  <si>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</si>
  <si>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</si>
  <si>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</si>
  <si>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</si>
  <si>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</si>
  <si>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</si>
  <si>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</si>
  <si>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</si>
  <si>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</si>
  <si>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</si>
  <si>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</si>
  <si>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</si>
  <si>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</si>
  <si>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</si>
  <si>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</si>
  <si>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</si>
  <si>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</si>
  <si>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</si>
  <si>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</si>
  <si>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</si>
  <si>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</si>
  <si>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</si>
  <si>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</si>
  <si>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</si>
  <si>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</si>
  <si>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</si>
  <si>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</si>
  <si>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</si>
  <si>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</si>
  <si>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</si>
  <si>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</si>
  <si>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</si>
  <si>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</si>
  <si>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</si>
  <si>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</si>
  <si>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</si>
  <si>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</si>
  <si>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</si>
  <si>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</si>
  <si>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</si>
  <si>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</si>
  <si>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</si>
  <si>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</si>
  <si>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</si>
  <si>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</si>
  <si>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</si>
  <si>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</si>
  <si>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</si>
  <si>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</si>
  <si>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</si>
  <si>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</si>
  <si>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</si>
  <si>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</si>
  <si>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</si>
  <si>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</si>
  <si>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</si>
  <si>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</si>
  <si>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</si>
  <si>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</si>
  <si>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</si>
  <si>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</si>
  <si>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</si>
  <si>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</si>
  <si>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</si>
  <si>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</si>
  <si>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</si>
  <si>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</si>
  <si>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</si>
  <si>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</si>
  <si>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</si>
  <si>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</si>
  <si>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</si>
  <si>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</si>
  <si>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</si>
  <si>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</si>
  <si>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</si>
  <si>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</si>
  <si>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</si>
  <si>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</si>
  <si>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</si>
  <si>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</si>
  <si>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</si>
  <si>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</si>
  <si>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</si>
  <si>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</si>
  <si>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</si>
  <si>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</si>
  <si>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</si>
  <si>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</si>
  <si>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</si>
  <si>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</si>
  <si>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</si>
  <si>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</si>
  <si>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</si>
  <si>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</si>
  <si>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</si>
  <si>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</si>
  <si>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</si>
  <si>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</si>
  <si>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</si>
  <si>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</si>
  <si>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</si>
  <si>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</si>
  <si>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</si>
  <si>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</si>
  <si>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</si>
  <si>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</si>
  <si>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</si>
  <si>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</si>
  <si>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</si>
  <si>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</si>
  <si>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</si>
  <si>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</si>
  <si>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</si>
  <si>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</si>
  <si>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</si>
  <si>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</si>
  <si>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</si>
  <si>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</si>
  <si>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</si>
  <si>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</si>
  <si>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</si>
  <si>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</si>
  <si>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</si>
  <si>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</si>
  <si>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</si>
  <si>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</si>
  <si>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</si>
  <si>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</si>
  <si>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</si>
  <si>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</si>
  <si>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</si>
  <si>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</si>
  <si>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</si>
  <si>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</si>
  <si>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</si>
  <si>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</si>
  <si>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</si>
  <si>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</si>
  <si>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</si>
  <si>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</si>
  <si>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</si>
  <si>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</si>
  <si>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</si>
  <si>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</si>
  <si>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</si>
  <si>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</si>
  <si>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</si>
  <si>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</si>
  <si>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</si>
  <si>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</si>
  <si>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</si>
  <si>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</si>
  <si>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</si>
  <si>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</si>
  <si>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</si>
  <si>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</si>
  <si>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</si>
  <si>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</si>
  <si>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</si>
  <si>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</si>
  <si>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</si>
  <si>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</si>
  <si>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</si>
  <si>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</si>
  <si>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</si>
  <si>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</si>
  <si>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</si>
  <si>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</si>
  <si>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</si>
  <si>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</si>
  <si>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</si>
  <si>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</si>
  <si>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</si>
  <si>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</si>
  <si>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</si>
  <si>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</si>
  <si>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</si>
  <si>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</si>
  <si>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</si>
  <si>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</si>
  <si>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</si>
  <si>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</si>
  <si>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</si>
  <si>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</si>
  <si>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</si>
  <si>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</si>
  <si>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</si>
  <si>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</si>
  <si>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</si>
  <si>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</si>
  <si>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</si>
  <si>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</si>
  <si>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</si>
  <si>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</si>
  <si>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</si>
  <si>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</si>
  <si>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</si>
  <si>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</si>
  <si>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</si>
  <si>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</si>
  <si>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</si>
  <si>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</si>
  <si>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</si>
  <si>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</si>
  <si>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</si>
  <si>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</si>
  <si>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</si>
  <si>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</si>
  <si>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</si>
  <si>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</si>
  <si>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</si>
  <si>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</si>
  <si>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</si>
  <si>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</si>
  <si>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</si>
  <si>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</si>
  <si>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</si>
  <si>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</si>
  <si>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</si>
  <si>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</si>
  <si>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</si>
  <si>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</si>
  <si>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</si>
  <si>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</si>
  <si>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</si>
  <si>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</si>
  <si>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</si>
  <si>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</si>
  <si>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</si>
  <si>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</si>
  <si>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</si>
  <si>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</si>
  <si>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</si>
  <si>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</si>
  <si>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</si>
  <si>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</si>
  <si>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</si>
  <si>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</si>
  <si>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</si>
  <si>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</si>
  <si>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</si>
  <si>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</si>
  <si>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</si>
  <si>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</si>
  <si>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</si>
  <si>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</si>
  <si>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</si>
  <si>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</si>
  <si>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</si>
  <si>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</si>
  <si>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</si>
  <si>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</si>
  <si>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</si>
  <si>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</si>
  <si>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</si>
  <si>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</si>
  <si>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</si>
  <si>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</si>
  <si>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</si>
  <si>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</si>
  <si>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</si>
  <si>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</si>
  <si>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</si>
  <si>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</si>
  <si>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</si>
  <si>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</si>
  <si>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</si>
  <si>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</si>
  <si>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</si>
  <si>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</si>
  <si>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</si>
  <si>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</si>
  <si>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</si>
  <si>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</si>
  <si>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</si>
  <si>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</si>
  <si>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</si>
  <si>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</si>
  <si>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</si>
  <si>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</si>
  <si>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</si>
  <si>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</si>
  <si>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</si>
  <si>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</si>
  <si>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</si>
  <si>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</si>
  <si>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</si>
  <si>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</si>
  <si>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</si>
  <si>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</si>
  <si>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</si>
  <si>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</si>
  <si>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</si>
  <si>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</si>
  <si>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</si>
  <si>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</si>
  <si>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</si>
  <si>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</si>
  <si>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</si>
  <si>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</si>
  <si>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</si>
  <si>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</si>
  <si>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</si>
  <si>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</si>
  <si>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</si>
  <si>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</si>
  <si>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</si>
  <si>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</si>
  <si>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</si>
  <si>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</si>
  <si>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</si>
  <si>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</si>
  <si>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</si>
  <si>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</si>
  <si>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</si>
  <si>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</si>
  <si>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</si>
  <si>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</si>
  <si>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</si>
  <si>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</si>
  <si>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</si>
  <si>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</si>
  <si>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</si>
  <si>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</si>
  <si>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</si>
  <si>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</si>
  <si>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</si>
  <si>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</si>
  <si>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</si>
  <si>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</si>
  <si>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</si>
  <si>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</si>
  <si>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</si>
  <si>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</si>
  <si>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</si>
  <si>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</si>
  <si>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</si>
  <si>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</si>
  <si>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</si>
  <si>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</si>
  <si>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</si>
  <si>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</si>
  <si>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</si>
  <si>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</si>
  <si>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</si>
  <si>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</si>
  <si>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</si>
  <si>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</si>
  <si>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</si>
  <si>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</si>
  <si>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</si>
  <si>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</si>
  <si>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</si>
  <si>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</si>
  <si>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</si>
  <si>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</si>
  <si>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</si>
  <si>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</si>
  <si>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</si>
  <si>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</si>
  <si>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</si>
  <si>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</si>
  <si>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</si>
  <si>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</si>
  <si>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</si>
  <si>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</si>
  <si>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</si>
  <si>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</si>
  <si>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</si>
  <si>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</si>
  <si>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</si>
  <si>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</si>
  <si>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</si>
  <si>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</si>
  <si>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</si>
  <si>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</si>
  <si>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</si>
  <si>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</si>
  <si>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</si>
  <si>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</si>
  <si>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</si>
  <si>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</si>
  <si>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</si>
  <si>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</si>
  <si>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</si>
  <si>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</si>
  <si>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</si>
  <si>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</si>
  <si>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</si>
  <si>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</si>
  <si>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</si>
  <si>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</si>
  <si>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</si>
  <si>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</si>
  <si>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</si>
  <si>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</si>
  <si>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</si>
  <si>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</si>
  <si>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</si>
  <si>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</si>
  <si>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</si>
  <si>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</si>
  <si>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</si>
  <si>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</si>
  <si>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</si>
  <si>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</si>
  <si>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</si>
  <si>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</si>
  <si>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</si>
  <si>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</si>
  <si>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</si>
  <si>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</si>
  <si>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</si>
  <si>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</si>
  <si>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</si>
  <si>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</si>
  <si>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</si>
  <si>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</si>
  <si>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</si>
  <si>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</si>
  <si>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</si>
  <si>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</si>
  <si>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</si>
  <si>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</si>
  <si>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</si>
  <si>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</si>
  <si>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</si>
  <si>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</si>
  <si>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</si>
  <si>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</si>
  <si>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</si>
  <si>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</si>
  <si>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</si>
  <si>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</si>
  <si>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</si>
  <si>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</si>
  <si>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</si>
  <si>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</si>
  <si>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</si>
  <si>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</si>
  <si>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</si>
  <si>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</si>
  <si>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</si>
  <si>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</si>
  <si>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</si>
  <si>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</si>
  <si>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</si>
  <si>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</si>
  <si>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</si>
  <si>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</si>
  <si>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</si>
  <si>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</si>
  <si>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</si>
  <si>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</si>
  <si>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</si>
  <si>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</si>
  <si>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</si>
  <si>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</si>
  <si>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</si>
  <si>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</si>
  <si>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</si>
  <si>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</si>
  <si>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</si>
  <si>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</si>
  <si>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</si>
  <si>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</si>
  <si>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</si>
  <si>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</si>
  <si>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</si>
  <si>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</si>
  <si>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</si>
  <si>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</si>
  <si>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</si>
  <si>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</si>
  <si>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</si>
  <si>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</si>
  <si>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</si>
  <si>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</si>
  <si>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</si>
  <si>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</si>
  <si>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</si>
  <si>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</si>
  <si>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</si>
  <si>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</si>
  <si>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</si>
  <si>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</si>
  <si>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</si>
  <si>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</si>
  <si>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</si>
  <si>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</si>
  <si>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</si>
  <si>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</si>
  <si>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</si>
  <si>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</si>
  <si>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</si>
  <si>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</si>
  <si>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</si>
  <si>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</si>
  <si>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</si>
  <si>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</si>
  <si>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</si>
  <si>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</si>
  <si>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</si>
  <si>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</si>
  <si>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</si>
  <si>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</si>
  <si>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</si>
  <si>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</si>
  <si>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</si>
  <si>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</si>
  <si>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</si>
  <si>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</si>
  <si>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</si>
  <si>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</si>
  <si>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</si>
  <si>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</si>
  <si>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</si>
  <si>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</si>
  <si>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</si>
  <si>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</si>
  <si>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</si>
  <si>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</si>
  <si>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</si>
  <si>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</si>
  <si>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</si>
  <si>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</si>
  <si>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</si>
  <si>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</si>
  <si>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</si>
  <si>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</si>
  <si>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</si>
  <si>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</si>
  <si>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</si>
  <si>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</si>
  <si>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</si>
  <si>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</si>
  <si>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</si>
  <si>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</si>
  <si>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</si>
  <si>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</si>
  <si>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</si>
  <si>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</si>
  <si>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</si>
  <si>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</si>
  <si>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</si>
  <si>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</si>
  <si>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</si>
  <si>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</si>
  <si>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</si>
  <si>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</si>
  <si>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</si>
  <si>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</si>
  <si>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</si>
  <si>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</si>
  <si>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</si>
  <si>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</si>
  <si>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</si>
  <si>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</si>
  <si>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</si>
  <si>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</si>
  <si>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</si>
  <si>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</si>
  <si>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</si>
  <si>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</si>
  <si>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</si>
  <si>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</si>
  <si>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</si>
  <si>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</si>
  <si>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</si>
  <si>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</si>
  <si>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</si>
  <si>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</si>
  <si>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</si>
  <si>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</si>
  <si>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</si>
  <si>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</si>
  <si>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</si>
  <si>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</si>
  <si>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</si>
  <si>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</si>
  <si>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</si>
  <si>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</si>
  <si>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</si>
  <si>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</si>
  <si>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</si>
  <si>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</si>
  <si>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</si>
  <si>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</si>
  <si>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</si>
  <si>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</si>
  <si>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</si>
  <si>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</si>
  <si>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</si>
  <si>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</si>
  <si>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</si>
  <si>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</si>
  <si>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</si>
  <si>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</si>
  <si>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</si>
  <si>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</si>
  <si>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</si>
  <si>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</si>
  <si>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</si>
  <si>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</si>
  <si>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</si>
  <si>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</si>
  <si>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</si>
  <si>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</si>
  <si>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</si>
  <si>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</si>
  <si>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</si>
  <si>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</si>
  <si>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</si>
  <si>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</si>
  <si>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</si>
  <si>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</si>
  <si>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</si>
  <si>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</si>
  <si>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</si>
  <si>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</si>
  <si>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</si>
  <si>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</si>
  <si>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</si>
  <si>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</si>
  <si>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</si>
  <si>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</si>
  <si>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</si>
  <si>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</si>
  <si>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</si>
  <si>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</si>
  <si>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</si>
  <si>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</si>
  <si>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</si>
  <si>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</si>
  <si>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</si>
  <si>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</si>
  <si>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</si>
  <si>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</si>
  <si>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</si>
  <si>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</si>
  <si>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</si>
  <si>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</si>
  <si>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</si>
  <si>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</si>
  <si>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</si>
  <si>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</si>
  <si>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</si>
  <si>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</si>
  <si>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</si>
  <si>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</si>
  <si>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</si>
  <si>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</si>
  <si>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</si>
  <si>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</si>
  <si>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</si>
  <si>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</si>
  <si>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</si>
  <si>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</si>
  <si>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</si>
  <si>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</si>
  <si>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</si>
  <si>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</si>
  <si>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</si>
  <si>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</si>
  <si>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</si>
  <si>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</si>
  <si>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</si>
  <si>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</si>
  <si>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</si>
  <si>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</si>
  <si>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</si>
  <si>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</si>
  <si>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</si>
  <si>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</si>
  <si>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</si>
  <si>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</si>
  <si>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</si>
  <si>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</si>
  <si>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</si>
  <si>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</si>
  <si>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</si>
  <si>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</si>
  <si>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</si>
  <si>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</si>
  <si>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</si>
  <si>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</si>
  <si>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</si>
  <si>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</si>
  <si>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</si>
  <si>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</si>
  <si>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</si>
  <si>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</si>
  <si>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</si>
  <si>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</si>
  <si>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</si>
  <si>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</si>
  <si>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</si>
  <si>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</si>
  <si>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</si>
  <si>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</si>
  <si>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</si>
  <si>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</si>
  <si>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</si>
  <si>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</si>
  <si>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</si>
  <si>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</si>
  <si>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</si>
  <si>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</si>
  <si>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</si>
  <si>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</si>
  <si>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</si>
  <si>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</si>
  <si>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</si>
  <si>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</si>
  <si>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</si>
  <si>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</si>
  <si>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</si>
  <si>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</si>
  <si>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</si>
  <si>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</si>
  <si>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</si>
  <si>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</si>
  <si>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</si>
  <si>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</si>
  <si>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</si>
  <si>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</si>
  <si>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</si>
  <si>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</si>
  <si>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</si>
  <si>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</si>
  <si>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</si>
  <si>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</si>
  <si>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</si>
  <si>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</si>
  <si>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</si>
  <si>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</si>
  <si>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</si>
  <si>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</si>
  <si>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</si>
  <si>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</si>
  <si>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</si>
  <si>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</si>
  <si>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</si>
  <si>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</si>
  <si>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</si>
  <si>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</si>
  <si>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</si>
  <si>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</si>
  <si>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</si>
  <si>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</si>
  <si>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</si>
  <si>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</si>
  <si>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</si>
  <si>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</si>
  <si>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</si>
  <si>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</si>
  <si>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</si>
  <si>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</si>
  <si>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</si>
  <si>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</si>
  <si>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</si>
  <si>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</si>
  <si>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</si>
  <si>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</si>
  <si>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</si>
  <si>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</si>
  <si>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</si>
  <si>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</si>
  <si>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</si>
  <si>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</si>
  <si>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</si>
  <si>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</si>
  <si>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</si>
  <si>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</si>
  <si>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</si>
  <si>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</si>
  <si>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</si>
  <si>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</si>
  <si>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</si>
  <si>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</si>
  <si>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</si>
  <si>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</si>
  <si>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</si>
  <si>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</si>
  <si>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</si>
  <si>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</si>
  <si>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</si>
  <si>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</si>
  <si>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</si>
  <si>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</si>
  <si>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</si>
  <si>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</si>
  <si>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</si>
  <si>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</si>
  <si>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</si>
  <si>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</si>
  <si>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</si>
  <si>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</si>
  <si>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</si>
  <si>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</si>
  <si>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</si>
  <si>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</si>
  <si>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</si>
  <si>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</si>
  <si>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</si>
  <si>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</si>
  <si>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</si>
  <si>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</si>
  <si>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</si>
  <si>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</si>
  <si>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</si>
  <si>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</si>
  <si>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</si>
  <si>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</si>
  <si>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</si>
  <si>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</si>
  <si>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</si>
  <si>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</si>
  <si>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</si>
  <si>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</si>
  <si>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</si>
  <si>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</si>
  <si>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</si>
  <si>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</si>
  <si>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</si>
  <si>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</si>
  <si>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</si>
  <si>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</si>
  <si>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</si>
  <si>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</si>
  <si>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</si>
  <si>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</si>
  <si>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</si>
  <si>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</si>
  <si>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</si>
  <si>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</si>
  <si>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</si>
  <si>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</si>
  <si>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</si>
  <si>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</si>
  <si>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</si>
  <si>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</si>
  <si>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</si>
  <si>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</si>
  <si>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</si>
  <si>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</si>
  <si>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</si>
  <si>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</si>
  <si>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</si>
  <si>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</si>
  <si>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</si>
  <si>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</si>
  <si>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</si>
  <si>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</si>
  <si>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</si>
  <si>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</si>
  <si>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</si>
  <si>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</si>
  <si>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</si>
  <si>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</si>
  <si>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</si>
  <si>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</si>
  <si>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</si>
  <si>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</si>
  <si>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</si>
  <si>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</si>
  <si>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</si>
  <si>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</si>
  <si>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</si>
  <si>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</si>
  <si>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</si>
  <si>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</si>
  <si>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</si>
  <si>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</si>
  <si>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</si>
  <si>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</si>
  <si>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</si>
  <si>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</si>
  <si>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</si>
  <si>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</si>
  <si>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</si>
  <si>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</si>
  <si>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</si>
  <si>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</si>
  <si>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</si>
  <si>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</si>
  <si>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</si>
  <si>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</si>
  <si>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</si>
  <si>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</si>
  <si>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</si>
  <si>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</si>
  <si>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</si>
  <si>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</si>
  <si>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</si>
  <si>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</si>
  <si>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</si>
  <si>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</si>
  <si>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</si>
  <si>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</si>
  <si>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</si>
  <si>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</si>
  <si>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</si>
  <si>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</si>
  <si>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</si>
  <si>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</si>
  <si>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</si>
  <si>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</si>
  <si>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</si>
  <si>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</si>
  <si>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</si>
  <si>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</si>
  <si>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</si>
  <si>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</si>
  <si>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</si>
  <si>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</si>
  <si>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</si>
  <si>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</si>
  <si>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</si>
  <si>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</si>
  <si>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</si>
  <si>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</si>
  <si>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</si>
  <si>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</si>
  <si>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</si>
  <si>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</si>
  <si>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</si>
  <si>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</si>
  <si>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</si>
  <si>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</si>
  <si>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</si>
  <si>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</si>
  <si>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</si>
  <si>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</si>
  <si>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</si>
  <si>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</si>
  <si>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</si>
  <si>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</si>
  <si>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</si>
  <si>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</si>
  <si>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</si>
  <si>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</si>
  <si>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</si>
  <si>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</si>
  <si>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</si>
  <si>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</si>
  <si>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</si>
  <si>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</si>
  <si>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</si>
  <si>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</si>
  <si>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</si>
  <si>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</si>
  <si>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</si>
  <si>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</si>
  <si>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</si>
  <si>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</si>
  <si>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</si>
  <si>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</si>
  <si>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</si>
  <si>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</si>
  <si>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</si>
  <si>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</si>
  <si>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</si>
  <si>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</si>
  <si>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</si>
  <si>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</si>
  <si>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</si>
  <si>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</si>
  <si>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</si>
  <si>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</si>
  <si>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</si>
  <si>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</si>
  <si>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</si>
  <si>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</si>
  <si>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</si>
  <si>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</si>
  <si>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</si>
  <si>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</si>
  <si>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</si>
  <si>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</si>
  <si>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</si>
  <si>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</si>
  <si>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</si>
  <si>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</si>
  <si>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</si>
  <si>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</si>
  <si>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</si>
  <si>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</si>
  <si>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</si>
  <si>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</si>
  <si>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</si>
  <si>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</si>
  <si>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</si>
  <si>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</si>
  <si>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</si>
  <si>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</si>
  <si>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</si>
  <si>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</si>
  <si>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</si>
  <si>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</si>
  <si>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</si>
  <si>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</si>
  <si>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</si>
  <si>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</si>
  <si>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</si>
  <si>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</si>
  <si>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</si>
  <si>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</si>
  <si>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</si>
  <si>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</si>
  <si>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</si>
  <si>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</si>
  <si>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</si>
  <si>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</si>
  <si>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</si>
  <si>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</si>
  <si>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</si>
  <si>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</si>
  <si>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</si>
  <si>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</si>
  <si>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</si>
  <si>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</si>
  <si>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</si>
  <si>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</si>
  <si>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</si>
  <si>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</si>
  <si>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</si>
  <si>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</si>
  <si>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</si>
  <si>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</si>
  <si>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</si>
  <si>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</si>
  <si>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</si>
  <si>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</si>
  <si>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</si>
  <si>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</si>
  <si>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</si>
  <si>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</si>
  <si>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</si>
  <si>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</si>
  <si>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</si>
  <si>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</si>
  <si>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</si>
  <si>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</si>
  <si>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</si>
  <si>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</si>
  <si>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</si>
  <si>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</si>
  <si>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</si>
  <si>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</si>
  <si>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</si>
  <si>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</si>
  <si>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</si>
  <si>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</si>
  <si>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</si>
  <si>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</si>
  <si>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</si>
  <si>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</si>
  <si>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</si>
  <si>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</si>
  <si>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</si>
  <si>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</si>
  <si>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</si>
  <si>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</si>
  <si>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</si>
  <si>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</si>
  <si>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</si>
  <si>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</si>
  <si>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</si>
  <si>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</si>
  <si>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</si>
  <si>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</si>
  <si>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</si>
  <si>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</si>
  <si>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</si>
  <si>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</si>
  <si>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</si>
  <si>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</si>
  <si>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</si>
  <si>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</si>
  <si>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</si>
  <si>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</si>
  <si>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</si>
  <si>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</si>
  <si>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</si>
  <si>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</si>
  <si>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</si>
  <si>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</si>
  <si>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</si>
  <si>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</si>
  <si>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</si>
  <si>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</si>
  <si>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</si>
  <si>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</si>
  <si>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</si>
  <si>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</si>
  <si>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</si>
  <si>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</si>
  <si>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</si>
  <si>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</si>
  <si>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</si>
  <si>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</si>
  <si>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</si>
  <si>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</si>
  <si>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</si>
  <si>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</si>
  <si>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</si>
  <si>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</si>
  <si>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</si>
  <si>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</si>
  <si>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</si>
  <si>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</si>
  <si>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</si>
  <si>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</si>
  <si>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</si>
  <si>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</si>
  <si>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</si>
  <si>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</si>
  <si>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</si>
  <si>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</si>
  <si>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</si>
  <si>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</si>
  <si>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</si>
  <si>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</si>
  <si>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</si>
  <si>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</si>
  <si>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</si>
  <si>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</si>
  <si>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</si>
  <si>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</si>
  <si>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</si>
  <si>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</si>
  <si>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</si>
  <si>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</si>
  <si>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</si>
  <si>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</si>
  <si>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</si>
  <si>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</si>
  <si>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</si>
  <si>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</si>
  <si>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</si>
  <si>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</si>
  <si>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</si>
  <si>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</si>
  <si>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</si>
  <si>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</si>
  <si>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</si>
  <si>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</si>
  <si>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</si>
  <si>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</si>
  <si>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</si>
  <si>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</si>
  <si>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</si>
  <si>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</si>
  <si>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</si>
  <si>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</si>
  <si>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</si>
  <si>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</si>
  <si>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</si>
  <si>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</si>
  <si>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</si>
  <si>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</si>
  <si>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</si>
  <si>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</si>
  <si>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</si>
  <si>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</si>
  <si>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</si>
  <si>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</si>
  <si>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</si>
  <si>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</si>
  <si>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</si>
  <si>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</si>
  <si>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</si>
  <si>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</si>
  <si>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</si>
  <si>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</si>
  <si>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</si>
  <si>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</si>
  <si>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</si>
  <si>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</si>
  <si>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</si>
  <si>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</si>
  <si>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</si>
  <si>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</si>
  <si>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</si>
  <si>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</si>
  <si>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</si>
  <si>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</si>
  <si>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</si>
  <si>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</si>
  <si>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</si>
  <si>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</si>
  <si>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</si>
  <si>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</si>
  <si>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</si>
  <si>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</si>
  <si>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</si>
  <si>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</si>
  <si>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</si>
  <si>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</si>
  <si>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</si>
  <si>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</si>
  <si>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</si>
  <si>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</si>
  <si>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</si>
  <si>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</si>
  <si>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</si>
  <si>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</si>
  <si>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</si>
  <si>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</si>
  <si>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</si>
  <si>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</si>
  <si>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</si>
  <si>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</si>
  <si>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</si>
  <si>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</si>
  <si>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</si>
  <si>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</si>
  <si>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</si>
  <si>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</si>
  <si>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</si>
  <si>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</si>
  <si>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</si>
  <si>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</si>
  <si>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</si>
  <si>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</si>
  <si>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</si>
  <si>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</si>
  <si>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</si>
  <si>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</si>
  <si>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</si>
  <si>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</si>
  <si>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</si>
  <si>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</si>
  <si>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</si>
  <si>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</si>
  <si>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</si>
  <si>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</si>
  <si>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</si>
  <si>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</si>
  <si>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</si>
  <si>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</si>
  <si>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</si>
  <si>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</si>
  <si>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</si>
  <si>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</si>
  <si>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</si>
  <si>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</si>
  <si>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</si>
  <si>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</si>
  <si>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</si>
  <si>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</si>
  <si>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</si>
  <si>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</si>
  <si>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</si>
  <si>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</si>
  <si>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</si>
  <si>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</si>
  <si>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</si>
  <si>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</si>
  <si>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</si>
  <si>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</si>
  <si>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</si>
  <si>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</si>
  <si>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</si>
  <si>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</si>
  <si>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</si>
  <si>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</si>
  <si>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</si>
  <si>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</si>
  <si>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</si>
  <si>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</si>
  <si>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</si>
  <si>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</si>
  <si>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</si>
  <si>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</si>
  <si>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</si>
  <si>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</si>
  <si>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</si>
  <si>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</si>
  <si>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</si>
  <si>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</si>
  <si>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</si>
  <si>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</si>
  <si>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</si>
  <si>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</si>
  <si>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</si>
  <si>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</si>
  <si>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</si>
  <si>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</si>
  <si>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</si>
  <si>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</si>
  <si>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</si>
  <si>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</si>
  <si>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</si>
  <si>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</si>
  <si>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</si>
  <si>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</si>
  <si>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</si>
  <si>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</si>
  <si>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</si>
  <si>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</si>
  <si>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</si>
  <si>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</si>
  <si>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</si>
  <si>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</si>
  <si>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</si>
  <si>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</si>
  <si>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</si>
  <si>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</si>
  <si>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</si>
  <si>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</si>
  <si>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</si>
  <si>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</si>
  <si>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</si>
  <si>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</si>
  <si>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</si>
  <si>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</si>
  <si>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</si>
  <si>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</si>
  <si>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</si>
  <si>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</si>
  <si>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</si>
  <si>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</si>
  <si>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</si>
  <si>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</si>
  <si>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</si>
  <si>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</si>
  <si>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</si>
  <si>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</si>
  <si>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</si>
  <si>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</si>
  <si>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</si>
  <si>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</si>
  <si>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</si>
  <si>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</si>
  <si>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</si>
  <si>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</si>
  <si>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</si>
  <si>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</si>
  <si>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</si>
  <si>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</si>
  <si>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</si>
  <si>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</si>
  <si>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</si>
  <si>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</si>
  <si>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</si>
  <si>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</si>
  <si>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</si>
  <si>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</si>
  <si>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</si>
  <si>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</si>
  <si>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</si>
  <si>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</si>
  <si>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</si>
  <si>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</si>
  <si>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</si>
  <si>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</si>
  <si>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</si>
  <si>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</si>
  <si>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</si>
  <si>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</si>
  <si>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</si>
  <si>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</si>
  <si>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</si>
  <si>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</si>
  <si>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</si>
  <si>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</si>
  <si>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</si>
  <si>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</si>
  <si>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</si>
  <si>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</si>
  <si>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</si>
  <si>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</si>
  <si>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</si>
  <si>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</si>
  <si>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</si>
  <si>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</si>
  <si>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</si>
  <si>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</si>
  <si>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</si>
  <si>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</si>
  <si>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</si>
  <si>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</si>
  <si>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</si>
  <si>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</si>
  <si>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</si>
  <si>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</si>
  <si>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</si>
  <si>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</si>
  <si>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</si>
  <si>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</si>
  <si>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</si>
  <si>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</si>
  <si>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</si>
  <si>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</si>
  <si>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</si>
  <si>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</si>
  <si>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</si>
  <si>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</si>
  <si>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</si>
  <si>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</si>
  <si>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</si>
  <si>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</si>
  <si>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</si>
  <si>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</si>
  <si>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</si>
  <si>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</si>
  <si>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</si>
  <si>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</si>
  <si>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</si>
  <si>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</si>
  <si>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</si>
  <si>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</si>
  <si>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</si>
  <si>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</si>
  <si>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</si>
  <si>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</si>
  <si>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</si>
  <si>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</si>
  <si>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</si>
  <si>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</si>
  <si>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</si>
  <si>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</si>
  <si>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</si>
  <si>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</si>
  <si>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</si>
  <si>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</si>
  <si>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</si>
  <si>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</si>
  <si>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</si>
  <si>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</si>
  <si>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</si>
  <si>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</si>
  <si>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</si>
  <si>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</si>
  <si>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</si>
  <si>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</si>
  <si>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</si>
  <si>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</si>
  <si>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</si>
  <si>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</si>
  <si>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</si>
  <si>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</si>
  <si>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</si>
  <si>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</si>
  <si>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</si>
  <si>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</si>
  <si>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</si>
  <si>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</si>
  <si>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</si>
  <si>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</si>
  <si>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</si>
  <si>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</si>
  <si>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</si>
  <si>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</si>
  <si>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</si>
  <si>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</si>
  <si>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</si>
  <si>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</si>
  <si>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</si>
  <si>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</si>
  <si>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</si>
  <si>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</si>
  <si>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</si>
  <si>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</si>
  <si>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</si>
  <si>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</si>
  <si>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</si>
  <si>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</si>
  <si>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</si>
  <si>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</si>
  <si>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</si>
  <si>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</si>
  <si>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</si>
  <si>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</si>
  <si>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</si>
  <si>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</si>
  <si>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</si>
  <si>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</si>
  <si>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</si>
  <si>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</si>
  <si>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</si>
  <si>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</si>
  <si>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</si>
  <si>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</si>
  <si>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</si>
  <si>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</si>
  <si>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</si>
  <si>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</si>
  <si>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</si>
  <si>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</si>
  <si>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</si>
  <si>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</si>
  <si>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</si>
  <si>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</si>
  <si>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</si>
  <si>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</si>
  <si>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</si>
  <si>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</si>
  <si>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</si>
  <si>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</si>
  <si>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</si>
  <si>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</si>
  <si>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</si>
  <si>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</si>
  <si>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</si>
  <si>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</si>
  <si>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</si>
  <si>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</si>
  <si>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</si>
  <si>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</si>
  <si>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</si>
  <si>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</si>
  <si>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</si>
  <si>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</si>
  <si>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</si>
  <si>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</si>
  <si>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</si>
  <si>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</si>
  <si>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</si>
  <si>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</si>
  <si>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</si>
  <si>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</si>
  <si>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</si>
  <si>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</si>
  <si>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</si>
  <si>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</si>
  <si>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</si>
  <si>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</si>
  <si>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</si>
  <si>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</si>
  <si>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</si>
  <si>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</si>
  <si>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</si>
  <si>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</si>
  <si>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</si>
  <si>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</si>
  <si>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</si>
  <si>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</si>
  <si>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</si>
  <si>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</si>
  <si>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</si>
  <si>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</si>
  <si>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</si>
  <si>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</si>
  <si>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</si>
  <si>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</si>
  <si>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</si>
  <si>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</si>
  <si>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</si>
  <si>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</si>
  <si>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</si>
  <si>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</si>
  <si>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</si>
  <si>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</si>
  <si>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</si>
  <si>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</si>
  <si>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</si>
  <si>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</si>
  <si>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</si>
  <si>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</si>
  <si>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</si>
  <si>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</si>
  <si>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</si>
  <si>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</si>
  <si>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</si>
  <si>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</si>
  <si>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</si>
  <si>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</si>
  <si>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</si>
  <si>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</si>
  <si>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</si>
  <si>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</si>
  <si>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</si>
  <si>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</si>
  <si>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</si>
  <si>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</si>
  <si>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</si>
  <si>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</si>
  <si>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</si>
  <si>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</si>
  <si>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</si>
  <si>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</si>
  <si>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</si>
  <si>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</si>
  <si>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</si>
  <si>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</si>
  <si>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</si>
  <si>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</si>
  <si>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</si>
  <si>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</si>
  <si>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</si>
  <si>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</si>
  <si>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</si>
  <si>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</si>
  <si>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</si>
  <si>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</si>
  <si>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</si>
  <si>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</si>
  <si>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</si>
  <si>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</si>
  <si>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</si>
  <si>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</si>
  <si>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</si>
  <si>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</si>
  <si>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</si>
  <si>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</si>
  <si>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</si>
  <si>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</si>
  <si>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</si>
  <si>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</si>
  <si>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</si>
  <si>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</si>
  <si>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</si>
  <si>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</si>
  <si>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</si>
  <si>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</si>
  <si>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</si>
  <si>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</si>
  <si>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</si>
  <si>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</si>
  <si>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</si>
  <si>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</si>
  <si>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</si>
  <si>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</si>
  <si>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</si>
  <si>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</si>
  <si>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</si>
  <si>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</si>
  <si>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</si>
  <si>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</si>
  <si>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</si>
  <si>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</si>
  <si>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</si>
  <si>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</si>
  <si>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</si>
  <si>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</si>
  <si>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</si>
  <si>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</si>
  <si>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</si>
  <si>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</si>
  <si>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</si>
  <si>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</si>
  <si>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</si>
  <si>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</si>
  <si>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</si>
  <si>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</si>
  <si>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</si>
  <si>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</si>
  <si>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</si>
  <si>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</si>
  <si>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</si>
  <si>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</si>
  <si>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</si>
  <si>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</si>
  <si>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</si>
  <si>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</si>
  <si>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</si>
  <si>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</si>
  <si>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</si>
  <si>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</si>
  <si>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</si>
  <si>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</si>
  <si>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</si>
  <si>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</si>
  <si>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</si>
  <si>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</si>
  <si>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</si>
  <si>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</si>
  <si>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</si>
  <si>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</si>
  <si>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</si>
  <si>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</si>
  <si>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</si>
  <si>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</si>
  <si>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</si>
  <si>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</si>
  <si>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</si>
  <si>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</si>
  <si>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</si>
  <si>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</si>
  <si>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</si>
  <si>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</si>
  <si>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</si>
  <si>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</si>
  <si>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</si>
  <si>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</si>
  <si>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</si>
  <si>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</si>
  <si>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</si>
  <si>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</si>
  <si>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</si>
  <si>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</si>
  <si>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</si>
  <si>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</si>
  <si>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</si>
  <si>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</si>
  <si>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</si>
  <si>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</si>
  <si>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</si>
  <si>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</si>
  <si>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</si>
  <si>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</si>
  <si>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</si>
  <si>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</si>
  <si>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</si>
  <si>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</si>
  <si>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</si>
  <si>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</si>
  <si>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</si>
  <si>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</si>
  <si>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</si>
  <si>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</si>
  <si>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</si>
  <si>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</si>
  <si>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</si>
  <si>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</si>
  <si>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</si>
  <si>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</si>
  <si>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</si>
  <si>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</si>
  <si>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</si>
  <si>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</si>
  <si>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</si>
  <si>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</si>
  <si>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</si>
  <si>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</si>
  <si>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</si>
  <si>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</si>
  <si>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</si>
  <si>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</si>
  <si>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</si>
  <si>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</si>
  <si>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</si>
  <si>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</si>
  <si>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</si>
  <si>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</si>
  <si>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</si>
  <si>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</si>
  <si>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</si>
  <si>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</si>
  <si>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</si>
  <si>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</si>
  <si>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</si>
  <si>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</si>
  <si>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</si>
  <si>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</si>
  <si>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</si>
  <si>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</si>
  <si>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</si>
  <si>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</si>
  <si>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</si>
  <si>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</si>
  <si>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</si>
  <si>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</si>
  <si>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</si>
  <si>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</si>
  <si>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</si>
  <si>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</si>
  <si>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</si>
  <si>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</si>
  <si>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</si>
  <si>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</si>
  <si>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</si>
  <si>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</si>
  <si>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</si>
  <si>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</si>
  <si>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</si>
  <si>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</si>
  <si>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</si>
  <si>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</si>
  <si>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</si>
  <si>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</si>
  <si>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</si>
  <si>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</si>
  <si>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</si>
  <si>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</si>
  <si>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</si>
  <si>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</si>
  <si>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</si>
  <si>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</si>
  <si>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</si>
  <si>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</si>
  <si>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</si>
  <si>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</si>
  <si>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</si>
  <si>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</si>
  <si>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</si>
  <si>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</si>
  <si>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</si>
  <si>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</si>
  <si>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</si>
  <si>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</si>
  <si>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</si>
  <si>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</si>
  <si>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</si>
  <si>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</si>
  <si>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</si>
  <si>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</si>
  <si>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</si>
  <si>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</si>
  <si>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</si>
  <si>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</si>
  <si>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</si>
  <si>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</si>
  <si>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</si>
  <si>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</si>
  <si>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</si>
  <si>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</si>
  <si>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</si>
  <si>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</si>
  <si>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</si>
  <si>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</si>
  <si>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</si>
  <si>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</si>
  <si>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</si>
  <si>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</si>
  <si>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</si>
  <si>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</si>
  <si>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</si>
  <si>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</si>
  <si>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</si>
  <si>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</si>
  <si>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</si>
  <si>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</si>
  <si>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</si>
  <si>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</si>
  <si>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</si>
  <si>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</si>
  <si>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</si>
  <si>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</si>
  <si>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</si>
  <si>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</si>
  <si>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</si>
  <si>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</si>
  <si>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</si>
  <si>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</si>
  <si>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</si>
  <si>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</si>
  <si>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</si>
  <si>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</si>
  <si>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</si>
  <si>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</si>
  <si>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</si>
  <si>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</si>
  <si>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</si>
  <si>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</si>
  <si>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</si>
  <si>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</si>
  <si>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</si>
  <si>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</si>
  <si>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</si>
  <si>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</si>
  <si>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</si>
  <si>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</si>
  <si>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</si>
  <si>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</si>
  <si>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</si>
  <si>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</si>
  <si>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</si>
  <si>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</si>
  <si>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</si>
  <si>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</si>
  <si>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</si>
  <si>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</si>
  <si>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</si>
  <si>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</si>
  <si>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</si>
  <si>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</si>
  <si>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</si>
  <si>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</si>
  <si>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</si>
  <si>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</si>
  <si>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</si>
  <si>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</si>
  <si>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</si>
  <si>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</si>
  <si>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</si>
  <si>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</si>
  <si>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</si>
  <si>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</si>
  <si>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</si>
  <si>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</si>
  <si>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</si>
  <si>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</si>
  <si>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</si>
  <si>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</si>
  <si>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</si>
  <si>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</si>
  <si>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</si>
  <si>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</si>
  <si>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</si>
  <si>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</si>
  <si>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</si>
  <si>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</si>
  <si>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</si>
  <si>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</si>
  <si>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</si>
  <si>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</si>
  <si>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</si>
  <si>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</si>
  <si>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</si>
  <si>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</si>
  <si>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</si>
  <si>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</si>
  <si>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</si>
  <si>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</si>
  <si>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</si>
  <si>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</si>
  <si>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</si>
  <si>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</si>
  <si>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</si>
  <si>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</si>
  <si>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</si>
  <si>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</si>
  <si>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</si>
  <si>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</si>
  <si>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</si>
  <si>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</si>
  <si>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</si>
  <si>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</si>
  <si>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</si>
  <si>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</si>
  <si>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</si>
  <si>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</si>
  <si>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</si>
  <si>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</si>
  <si>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</si>
  <si>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</si>
  <si>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</si>
  <si>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</si>
  <si>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</si>
  <si>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</si>
  <si>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</si>
  <si>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</si>
  <si>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</si>
  <si>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</si>
  <si>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</si>
  <si>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</si>
  <si>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</si>
  <si>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</si>
  <si>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</si>
  <si>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</si>
  <si>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</si>
  <si>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</si>
  <si>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</si>
  <si>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</si>
  <si>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</si>
  <si>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</si>
  <si>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</si>
  <si>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</si>
  <si>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</si>
  <si>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</si>
  <si>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</si>
  <si>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</si>
  <si>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</si>
  <si>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</si>
  <si>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</si>
  <si>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</si>
  <si>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</si>
  <si>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</si>
  <si>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</si>
  <si>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</si>
  <si>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</si>
  <si>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</si>
  <si>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</si>
  <si>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</si>
  <si>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</si>
  <si>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</si>
  <si>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</si>
  <si>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</si>
  <si>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</si>
  <si>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</si>
  <si>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</si>
  <si>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</si>
  <si>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</si>
  <si>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</si>
  <si>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</si>
  <si>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</si>
  <si>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</si>
  <si>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</si>
  <si>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</si>
  <si>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</si>
  <si>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</si>
  <si>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</si>
  <si>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</si>
  <si>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</si>
  <si>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</si>
  <si>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</si>
  <si>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</si>
  <si>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</si>
  <si>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</si>
  <si>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</si>
  <si>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</si>
  <si>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</si>
  <si>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</si>
  <si>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</si>
  <si>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</si>
  <si>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</si>
  <si>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</si>
  <si>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</si>
  <si>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</si>
  <si>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</si>
  <si>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</si>
  <si>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</si>
  <si>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</si>
  <si>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</si>
  <si>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</si>
  <si>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</si>
  <si>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</si>
  <si>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</si>
  <si>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</si>
  <si>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</si>
  <si>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</si>
  <si>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</si>
  <si>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</si>
  <si>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</si>
  <si>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</si>
  <si>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</si>
  <si>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</si>
  <si>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</si>
  <si>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</si>
  <si>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</si>
  <si>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</si>
  <si>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</si>
  <si>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</si>
  <si>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</si>
  <si>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</si>
  <si>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</si>
  <si>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</si>
  <si>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</si>
  <si>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</si>
  <si>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</si>
  <si>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</si>
  <si>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</si>
  <si>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</si>
  <si>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</si>
  <si>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</si>
  <si>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</si>
  <si>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</si>
  <si>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</si>
  <si>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</si>
  <si>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</si>
  <si>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</si>
  <si>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</si>
  <si>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</si>
  <si>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</si>
  <si>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</si>
  <si>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</si>
  <si>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</si>
  <si>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</si>
  <si>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</si>
  <si>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</si>
  <si>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</si>
  <si>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</si>
  <si>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</si>
  <si>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</si>
  <si>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</si>
  <si>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</si>
  <si>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</si>
  <si>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</si>
  <si>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</si>
  <si>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</si>
  <si>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</si>
  <si>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</si>
  <si>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</si>
  <si>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</si>
  <si>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</si>
  <si>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</si>
  <si>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</si>
  <si>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</si>
  <si>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</si>
  <si>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</si>
  <si>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</si>
  <si>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</si>
  <si>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</si>
  <si>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</si>
  <si>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</si>
  <si>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</si>
  <si>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</si>
  <si>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</si>
  <si>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</si>
  <si>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</si>
  <si>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</si>
  <si>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</si>
  <si>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</si>
  <si>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</si>
  <si>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</si>
  <si>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</si>
  <si>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</si>
  <si>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</si>
  <si>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</si>
  <si>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</si>
  <si>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</si>
  <si>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</si>
  <si>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</si>
  <si>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</si>
  <si>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</si>
  <si>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</si>
  <si>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</si>
  <si>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</si>
  <si>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</si>
  <si>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</si>
  <si>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</si>
  <si>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</si>
  <si>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</si>
  <si>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</si>
  <si>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</si>
  <si>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</si>
  <si>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</si>
  <si>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</si>
  <si>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</si>
  <si>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</si>
  <si>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</si>
  <si>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</si>
  <si>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</si>
  <si>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</si>
  <si>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</si>
  <si>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</si>
  <si>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</si>
  <si>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</si>
  <si>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</si>
  <si>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</si>
  <si>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</si>
  <si>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</si>
  <si>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</si>
  <si>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</si>
  <si>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</si>
  <si>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</si>
  <si>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</si>
  <si>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</si>
  <si>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</si>
  <si>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</si>
  <si>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</si>
  <si>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</si>
  <si>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</si>
  <si>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</si>
  <si>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</si>
  <si>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</si>
  <si>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</si>
  <si>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</si>
  <si>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</si>
  <si>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</si>
  <si>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</si>
  <si>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</si>
  <si>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</si>
  <si>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</si>
  <si>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</si>
  <si>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</si>
  <si>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</si>
  <si>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</si>
  <si>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</si>
  <si>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</si>
  <si>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</si>
  <si>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</si>
  <si>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</si>
  <si>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</si>
  <si>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</si>
  <si>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</si>
  <si>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</si>
  <si>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</si>
  <si>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</si>
  <si>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</si>
  <si>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</si>
  <si>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</si>
  <si>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</si>
  <si>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</si>
  <si>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</si>
  <si>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</si>
  <si>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</si>
  <si>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</si>
  <si>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</si>
  <si>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</si>
  <si>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</si>
  <si>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</si>
  <si>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</si>
  <si>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</si>
  <si>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</si>
  <si>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</si>
  <si>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</si>
  <si>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</si>
  <si>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</si>
  <si>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</si>
  <si>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</si>
  <si>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</si>
  <si>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</si>
  <si>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</si>
  <si>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</si>
  <si>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</si>
  <si>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</si>
  <si>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</si>
  <si>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</si>
  <si>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</si>
  <si>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</si>
  <si>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</si>
  <si>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</si>
  <si>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</si>
  <si>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</si>
  <si>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</si>
  <si>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</si>
  <si>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</si>
  <si>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</si>
  <si>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</si>
  <si>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</si>
  <si>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</si>
  <si>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</si>
  <si>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</si>
  <si>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</si>
  <si>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</si>
  <si>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</si>
  <si>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</si>
  <si>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</si>
  <si>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</si>
  <si>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</si>
  <si>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</si>
  <si>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</si>
  <si>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</si>
  <si>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</si>
  <si>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</si>
  <si>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</si>
  <si>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</si>
  <si>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</si>
  <si>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</si>
  <si>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</si>
  <si>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</si>
  <si>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</si>
  <si>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</si>
  <si>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</si>
  <si>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</si>
  <si>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</si>
  <si>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</si>
  <si>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</si>
  <si>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</si>
  <si>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</si>
  <si>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</si>
  <si>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</si>
  <si>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</si>
  <si>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</si>
  <si>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</si>
  <si>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</si>
  <si>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</si>
  <si>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</si>
  <si>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</si>
  <si>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</si>
  <si>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</si>
  <si>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</si>
  <si>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</si>
  <si>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</si>
  <si>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</si>
  <si>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</si>
  <si>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</si>
  <si>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</si>
  <si>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</si>
  <si>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</si>
  <si>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</si>
  <si>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</si>
  <si>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</si>
  <si>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</si>
  <si>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</si>
  <si>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</si>
  <si>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</si>
  <si>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</si>
  <si>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</si>
  <si>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</si>
  <si>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</si>
  <si>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</si>
  <si>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</si>
  <si>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</si>
  <si>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</si>
  <si>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</si>
  <si>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</si>
  <si>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</si>
  <si>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</si>
  <si>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</si>
  <si>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</si>
  <si>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</si>
  <si>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</si>
  <si>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</si>
  <si>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</si>
  <si>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</si>
  <si>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</si>
  <si>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</si>
  <si>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</si>
  <si>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</si>
  <si>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</si>
  <si>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</si>
  <si>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</si>
  <si>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</si>
  <si>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</si>
  <si>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</si>
  <si>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</si>
  <si>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</si>
  <si>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</si>
  <si>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</si>
  <si>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</si>
  <si>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</si>
  <si>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</si>
  <si>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</si>
  <si>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</si>
  <si>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</si>
  <si>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</si>
  <si>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</si>
  <si>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</si>
  <si>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</si>
  <si>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</si>
  <si>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</si>
  <si>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</si>
  <si>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</si>
  <si>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</si>
  <si>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</si>
  <si>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</si>
  <si>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</si>
  <si>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</si>
  <si>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</si>
  <si>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</si>
  <si>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</si>
  <si>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</si>
  <si>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</si>
  <si>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</si>
  <si>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</si>
  <si>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</si>
  <si>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</si>
  <si>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</si>
  <si>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</si>
  <si>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</si>
  <si>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</si>
  <si>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</si>
  <si>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</si>
  <si>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</si>
  <si>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</si>
  <si>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</si>
  <si>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</si>
  <si>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</si>
  <si>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</si>
  <si>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</si>
  <si>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</si>
  <si>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</si>
  <si>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</si>
  <si>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</si>
  <si>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</si>
  <si>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</si>
  <si>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</si>
  <si>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</si>
  <si>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</si>
  <si>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</si>
  <si>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</si>
  <si>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</si>
  <si>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</si>
  <si>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</si>
  <si>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</si>
  <si>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</si>
  <si>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</si>
  <si>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</si>
  <si>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</si>
  <si>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</si>
  <si>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</si>
  <si>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</si>
  <si>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</si>
  <si>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</si>
  <si>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</si>
  <si>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</si>
  <si>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</si>
  <si>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</si>
  <si>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</si>
  <si>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</si>
  <si>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</si>
  <si>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</si>
  <si>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</si>
  <si>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</si>
  <si>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</si>
  <si>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</si>
  <si>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</si>
  <si>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</si>
  <si>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</si>
  <si>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</si>
  <si>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</si>
  <si>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</si>
  <si>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</si>
  <si>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</si>
  <si>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</si>
  <si>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</si>
  <si>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</si>
  <si>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</si>
  <si>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</si>
  <si>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</si>
  <si>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</si>
  <si>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</si>
  <si>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</si>
  <si>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</si>
  <si>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</si>
  <si>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</si>
  <si>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</si>
  <si>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</si>
  <si>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</si>
  <si>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</si>
  <si>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</si>
  <si>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</si>
  <si>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</si>
  <si>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</si>
  <si>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</si>
  <si>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</si>
  <si>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</si>
  <si>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</si>
  <si>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</si>
  <si>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</si>
  <si>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</si>
  <si>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</si>
  <si>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</si>
  <si>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</si>
  <si>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</si>
  <si>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</si>
  <si>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</si>
  <si>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</si>
  <si>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</si>
  <si>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</si>
  <si>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</si>
  <si>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</si>
  <si>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</si>
  <si>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</si>
  <si>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</si>
  <si>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</si>
  <si>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</si>
  <si>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</si>
  <si>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</si>
  <si>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</si>
  <si>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</si>
  <si>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</si>
  <si>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</si>
  <si>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</si>
  <si>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</si>
  <si>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</si>
  <si>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</si>
  <si>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</si>
  <si>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</si>
  <si>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</si>
  <si>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</si>
  <si>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</si>
  <si>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</si>
  <si>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</si>
  <si>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</si>
  <si>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</si>
  <si>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</si>
  <si>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</si>
  <si>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</si>
  <si>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</si>
  <si>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</si>
  <si>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</si>
  <si>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</si>
  <si>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</si>
  <si>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</si>
  <si>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</si>
  <si>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</si>
  <si>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</si>
  <si>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</si>
  <si>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</si>
  <si>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</si>
  <si>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</si>
  <si>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</si>
  <si>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</si>
  <si>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</si>
  <si>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</si>
  <si>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</si>
  <si>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</si>
  <si>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</si>
  <si>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</si>
  <si>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</si>
  <si>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</si>
  <si>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</si>
  <si>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</si>
  <si>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</si>
  <si>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</si>
  <si>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</si>
  <si>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</si>
  <si>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</si>
  <si>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</si>
  <si>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</si>
  <si>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</si>
  <si>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</si>
  <si>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</si>
  <si>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</si>
  <si>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</si>
  <si>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</si>
  <si>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</si>
  <si>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</si>
  <si>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</si>
  <si>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</si>
  <si>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</si>
  <si>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</si>
  <si>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</si>
  <si>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</si>
  <si>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</si>
  <si>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</si>
  <si>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</si>
  <si>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</si>
  <si>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</si>
  <si>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</si>
  <si>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</si>
  <si>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</si>
  <si>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</si>
  <si>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</si>
  <si>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</si>
  <si>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</si>
  <si>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</si>
  <si>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</si>
  <si>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</si>
  <si>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</si>
  <si>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</si>
  <si>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</si>
  <si>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</si>
  <si>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</si>
  <si>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</si>
  <si>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</si>
  <si>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</si>
  <si>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</si>
  <si>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</si>
  <si>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</si>
  <si>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</si>
  <si>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</si>
  <si>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</si>
  <si>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</si>
  <si>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</si>
  <si>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</si>
  <si>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</si>
  <si>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</si>
  <si>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</si>
  <si>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</si>
  <si>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</si>
  <si>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</si>
  <si>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</si>
  <si>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</si>
  <si>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</si>
  <si>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</si>
  <si>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</si>
  <si>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</si>
  <si>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</si>
  <si>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</si>
  <si>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</si>
  <si>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</si>
  <si>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</si>
  <si>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</si>
  <si>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</si>
  <si>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</si>
  <si>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</si>
  <si>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</si>
  <si>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</si>
  <si>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</si>
  <si>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</si>
  <si>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</si>
  <si>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</si>
  <si>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</si>
  <si>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</si>
  <si>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</si>
  <si>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</si>
  <si>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</si>
  <si>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</si>
  <si>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</si>
  <si>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</si>
  <si>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</si>
  <si>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</si>
  <si>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</si>
  <si>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</si>
  <si>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</si>
  <si>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</si>
  <si>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</si>
  <si>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</si>
  <si>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</si>
  <si>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</si>
  <si>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</si>
  <si>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</si>
  <si>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</si>
  <si>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</si>
  <si>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</si>
  <si>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</si>
  <si>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</si>
  <si>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</si>
  <si>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</si>
  <si>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</si>
  <si>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</si>
  <si>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</si>
  <si>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</si>
  <si>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</si>
  <si>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</si>
  <si>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</si>
  <si>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</si>
  <si>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</si>
  <si>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</si>
  <si>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</si>
  <si>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</si>
  <si>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</si>
  <si>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</si>
  <si>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</si>
  <si>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</si>
  <si>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</si>
  <si>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</si>
  <si>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</si>
  <si>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</si>
  <si>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</si>
  <si>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</si>
  <si>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</si>
  <si>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</si>
  <si>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</si>
  <si>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</si>
  <si>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</si>
  <si>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</si>
  <si>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</si>
  <si>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</si>
  <si>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</si>
  <si>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</si>
  <si>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</si>
  <si>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</si>
  <si>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</si>
  <si>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</si>
  <si>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</si>
  <si>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</si>
  <si>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</si>
  <si>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</si>
  <si>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</si>
  <si>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</si>
  <si>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</si>
  <si>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</si>
  <si>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</si>
  <si>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</si>
  <si>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</si>
  <si>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</si>
  <si>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</si>
  <si>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</si>
  <si>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</si>
  <si>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</si>
  <si>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</si>
  <si>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</si>
  <si>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</si>
  <si>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</si>
  <si>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</si>
  <si>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</si>
  <si>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</si>
  <si>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</si>
  <si>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</si>
  <si>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</si>
  <si>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</si>
  <si>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</si>
  <si>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</si>
  <si>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</si>
  <si>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</si>
  <si>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</si>
  <si>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</si>
  <si>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</si>
  <si>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</si>
  <si>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</si>
  <si>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</si>
  <si>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</si>
  <si>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</si>
  <si>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</si>
  <si>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</si>
  <si>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</si>
  <si>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</si>
  <si>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</si>
  <si>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</si>
  <si>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</si>
  <si>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</si>
  <si>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</si>
  <si>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</si>
  <si>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</si>
  <si>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</si>
  <si>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</si>
  <si>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</si>
  <si>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</si>
  <si>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</si>
  <si>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</si>
  <si>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</si>
  <si>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</si>
  <si>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</si>
  <si>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</si>
  <si>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</si>
  <si>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</si>
  <si>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</si>
  <si>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</si>
  <si>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</si>
  <si>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</si>
  <si>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</si>
  <si>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</si>
  <si>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</si>
  <si>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</si>
  <si>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</si>
  <si>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</si>
  <si>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</si>
  <si>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</si>
  <si>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</si>
  <si>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</si>
  <si>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</si>
  <si>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</si>
  <si>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</si>
  <si>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</si>
  <si>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</si>
  <si>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</si>
  <si>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</si>
  <si>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</si>
  <si>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</si>
  <si>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</si>
  <si>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</si>
  <si>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</si>
  <si>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</si>
  <si>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</si>
  <si>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</si>
  <si>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</si>
  <si>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</si>
  <si>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</si>
  <si>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</si>
  <si>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</si>
  <si>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</si>
  <si>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</si>
  <si>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</si>
  <si>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</si>
  <si>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</si>
  <si>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</si>
  <si>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</si>
  <si>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</si>
  <si>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</si>
  <si>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</si>
  <si>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</si>
  <si>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</si>
  <si>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</si>
  <si>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</si>
  <si>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</si>
  <si>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</si>
  <si>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</si>
  <si>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</si>
  <si>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</si>
  <si>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</si>
  <si>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</si>
  <si>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</si>
  <si>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</si>
  <si>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</si>
  <si>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</si>
  <si>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</si>
  <si>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</si>
  <si>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</si>
  <si>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</si>
  <si>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</si>
  <si>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</si>
  <si>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</si>
  <si>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</si>
  <si>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</si>
  <si>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</si>
  <si>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</si>
  <si>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</si>
  <si>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</si>
  <si>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</si>
  <si>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</si>
  <si>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</si>
  <si>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</si>
  <si>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</si>
  <si>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</si>
  <si>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</si>
  <si>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</si>
  <si>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</si>
  <si>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</si>
  <si>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</si>
  <si>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</si>
  <si>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</si>
  <si>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</si>
  <si>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</si>
  <si>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</si>
  <si>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</si>
  <si>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</si>
  <si>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</si>
  <si>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</si>
  <si>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</si>
  <si>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</si>
  <si>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</si>
  <si>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</si>
  <si>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</si>
  <si>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</si>
  <si>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</si>
  <si>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</si>
  <si>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</si>
  <si>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</si>
  <si>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</si>
  <si>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</si>
  <si>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</si>
  <si>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</si>
  <si>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</si>
  <si>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</si>
  <si>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</si>
  <si>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</si>
  <si>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</si>
  <si>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</si>
  <si>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</si>
  <si>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</si>
  <si>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</si>
  <si>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</si>
  <si>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</si>
  <si>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</si>
  <si>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</si>
  <si>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</si>
  <si>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</si>
  <si>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</si>
  <si>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</si>
  <si>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</si>
  <si>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</si>
  <si>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</si>
  <si>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</si>
  <si>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</si>
  <si>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</si>
  <si>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</si>
  <si>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</si>
  <si>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</si>
  <si>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</si>
  <si>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</si>
  <si>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</si>
  <si>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</si>
  <si>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</si>
  <si>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</si>
  <si>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</si>
  <si>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</si>
  <si>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</si>
  <si>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</si>
  <si>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</si>
  <si>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</si>
  <si>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</si>
  <si>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</si>
  <si>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</si>
  <si>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</si>
  <si>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</si>
  <si>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</si>
  <si>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</si>
  <si>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</si>
  <si>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</si>
  <si>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</si>
  <si>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</si>
  <si>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</si>
  <si>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</si>
  <si>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</si>
  <si>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</si>
  <si>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</si>
  <si>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</si>
  <si>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</si>
  <si>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</si>
  <si>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</si>
  <si>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</si>
  <si>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</si>
  <si>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</si>
  <si>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</si>
  <si>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</si>
  <si>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</si>
  <si>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</si>
  <si>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</si>
  <si>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</si>
  <si>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</si>
  <si>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</si>
  <si>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</si>
  <si>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</si>
  <si>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</si>
  <si>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</si>
  <si>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</si>
  <si>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</si>
  <si>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</si>
  <si>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</si>
  <si>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</si>
  <si>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</si>
  <si>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</si>
  <si>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</si>
  <si>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</si>
  <si>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</si>
  <si>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</si>
  <si>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</si>
  <si>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</si>
  <si>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</si>
  <si>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</si>
  <si>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</si>
  <si>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</si>
  <si>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</si>
  <si>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</si>
  <si>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</si>
  <si>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</si>
  <si>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</si>
  <si>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</si>
  <si>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</si>
  <si>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</si>
  <si>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</si>
  <si>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</si>
  <si>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</si>
  <si>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</si>
  <si>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</si>
  <si>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</si>
  <si>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</si>
  <si>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</si>
  <si>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</si>
  <si>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</si>
  <si>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</si>
  <si>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</si>
  <si>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</si>
  <si>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</si>
  <si>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</si>
  <si>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</si>
  <si>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</si>
  <si>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</si>
  <si>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</si>
  <si>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</si>
  <si>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</si>
  <si>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</si>
  <si>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</si>
  <si>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</si>
  <si>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</si>
  <si>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</si>
  <si>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</si>
  <si>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</si>
  <si>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</si>
  <si>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</si>
  <si>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</si>
  <si>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</si>
  <si>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</si>
  <si>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</si>
  <si>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</si>
  <si>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</si>
  <si>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</si>
  <si>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</si>
  <si>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</si>
  <si>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</si>
  <si>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</si>
  <si>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</si>
  <si>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</si>
  <si>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</si>
  <si>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</si>
  <si>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</si>
  <si>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</si>
  <si>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</si>
  <si>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</si>
  <si>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</si>
  <si>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</si>
  <si>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</si>
  <si>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</si>
  <si>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</si>
  <si>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</si>
  <si>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</si>
  <si>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</si>
  <si>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</si>
  <si>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</si>
  <si>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</si>
  <si>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</si>
  <si>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</si>
  <si>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</si>
  <si>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</si>
  <si>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</si>
  <si>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</si>
  <si>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</si>
  <si>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</si>
  <si>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</si>
  <si>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</si>
  <si>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</si>
  <si>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</si>
  <si>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</si>
  <si>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</si>
  <si>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</si>
  <si>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</si>
  <si>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</si>
  <si>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</si>
  <si>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</si>
  <si>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</si>
  <si>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</si>
  <si>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</si>
  <si>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</si>
  <si>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</si>
  <si>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</si>
  <si>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</si>
  <si>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</si>
  <si>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</si>
  <si>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</si>
  <si>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</si>
  <si>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</si>
  <si>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</si>
  <si>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</si>
  <si>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</si>
  <si>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</si>
  <si>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</si>
  <si>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</si>
  <si>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</si>
  <si>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</si>
  <si>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</si>
  <si>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</si>
  <si>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</si>
  <si>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</si>
  <si>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</si>
  <si>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</si>
  <si>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</si>
  <si>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</si>
  <si>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</si>
  <si>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</si>
  <si>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</si>
  <si>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</si>
  <si>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</si>
  <si>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</si>
  <si>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</si>
  <si>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</si>
  <si>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</si>
  <si>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</si>
  <si>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</si>
  <si>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</si>
  <si>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</si>
  <si>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</si>
  <si>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</si>
  <si>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</si>
  <si>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</si>
  <si>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</si>
  <si>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</si>
  <si>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</si>
  <si>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</si>
  <si>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</si>
  <si>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</si>
  <si>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</si>
  <si>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</si>
  <si>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</si>
  <si>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</si>
  <si>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</si>
  <si>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</si>
  <si>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</si>
  <si>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</si>
  <si>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</si>
  <si>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</si>
  <si>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</si>
  <si>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</si>
  <si>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</si>
  <si>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</si>
  <si>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</si>
  <si>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</si>
  <si>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</si>
  <si>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</si>
  <si>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</si>
  <si>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</si>
  <si>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</si>
  <si>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</si>
  <si>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</si>
  <si>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</si>
  <si>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</si>
  <si>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</si>
  <si>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</si>
  <si>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</si>
  <si>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</si>
  <si>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</si>
  <si>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</si>
  <si>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</si>
  <si>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</si>
  <si>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</si>
  <si>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</si>
  <si>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</si>
  <si>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</si>
  <si>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</si>
  <si>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</si>
  <si>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</si>
  <si>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</si>
  <si>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</si>
  <si>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</si>
  <si>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</si>
  <si>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</si>
  <si>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</si>
  <si>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</si>
  <si>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</si>
  <si>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</si>
  <si>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</si>
  <si>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</si>
  <si>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</si>
  <si>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</si>
  <si>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</si>
  <si>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</si>
  <si>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</si>
  <si>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</si>
  <si>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</si>
  <si>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</si>
  <si>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</si>
  <si>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</si>
  <si>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</si>
  <si>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</si>
  <si>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</si>
  <si>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</si>
  <si>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</si>
  <si>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</si>
  <si>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</si>
  <si>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</si>
  <si>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</si>
  <si>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</si>
  <si>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</si>
  <si>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</si>
  <si>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</si>
  <si>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</si>
  <si>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</si>
  <si>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</si>
  <si>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</si>
  <si>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</si>
  <si>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</si>
  <si>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</si>
  <si>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</si>
  <si>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</si>
  <si>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</si>
  <si>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</si>
  <si>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</si>
  <si>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</si>
  <si>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</si>
  <si>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</si>
  <si>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</si>
  <si>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</si>
  <si>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</si>
  <si>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</si>
  <si>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</si>
  <si>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</si>
  <si>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</si>
  <si>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</si>
  <si>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</si>
  <si>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</si>
  <si>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</si>
  <si>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</si>
  <si>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</si>
  <si>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</si>
  <si>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</si>
  <si>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</si>
  <si>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</si>
  <si>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</si>
  <si>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</si>
  <si>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</si>
  <si>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</si>
  <si>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</si>
  <si>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</si>
  <si>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</si>
  <si>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</si>
  <si>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</si>
  <si>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</si>
  <si>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</si>
  <si>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</si>
  <si>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</si>
  <si>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</si>
  <si>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</si>
  <si>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</si>
  <si>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</si>
  <si>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</si>
  <si>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</si>
  <si>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</si>
  <si>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</si>
  <si>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</si>
  <si>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</si>
  <si>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</si>
  <si>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</si>
  <si>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</si>
  <si>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</si>
  <si>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</si>
  <si>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</si>
  <si>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</si>
  <si>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</si>
  <si>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</si>
  <si>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</si>
  <si>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</si>
  <si>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</si>
  <si>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</si>
  <si>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</si>
  <si>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</si>
  <si>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</si>
  <si>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</si>
  <si>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</si>
  <si>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</si>
  <si>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</si>
  <si>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</si>
  <si>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</si>
  <si>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</si>
  <si>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</si>
  <si>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</si>
  <si>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</si>
  <si>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</si>
  <si>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</si>
  <si>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</si>
  <si>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</si>
  <si>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</si>
  <si>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</si>
  <si>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</si>
  <si>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</si>
  <si>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</si>
  <si>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</si>
  <si>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</si>
  <si>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</si>
  <si>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</si>
  <si>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</si>
  <si>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</si>
  <si>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</si>
  <si>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</si>
  <si>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</si>
  <si>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</si>
  <si>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</si>
  <si>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</si>
  <si>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</si>
  <si>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</si>
  <si>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</si>
  <si>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</si>
  <si>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</si>
  <si>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</si>
  <si>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</si>
  <si>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</si>
  <si>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</si>
  <si>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</si>
  <si>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</si>
  <si>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</si>
  <si>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</si>
  <si>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</si>
  <si>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</si>
  <si>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</si>
  <si>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</si>
  <si>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</si>
  <si>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</si>
  <si>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</si>
  <si>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</si>
  <si>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</si>
  <si>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</si>
  <si>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</si>
  <si>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</si>
  <si>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</si>
  <si>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</si>
  <si>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</si>
  <si>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</si>
  <si>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</si>
  <si>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</si>
  <si>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</si>
  <si>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</si>
  <si>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</si>
  <si>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</si>
  <si>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</si>
  <si>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</si>
  <si>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</si>
  <si>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</si>
  <si>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</si>
  <si>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</si>
  <si>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</si>
  <si>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</si>
  <si>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</si>
  <si>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</si>
  <si>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</si>
  <si>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</si>
  <si>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</si>
  <si>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</si>
  <si>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</si>
  <si>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</si>
  <si>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</si>
  <si>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</si>
  <si>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</si>
  <si>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</si>
  <si>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</si>
  <si>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</si>
  <si>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</si>
  <si>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</si>
  <si>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</si>
  <si>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</si>
  <si>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</si>
  <si>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</si>
  <si>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</si>
  <si>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</si>
  <si>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</si>
  <si>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</si>
  <si>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</si>
  <si>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</si>
  <si>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</si>
  <si>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</si>
  <si>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</si>
  <si>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</si>
  <si>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</si>
  <si>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</si>
  <si>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</si>
  <si>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</si>
  <si>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</si>
  <si>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</si>
  <si>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</si>
  <si>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</si>
  <si>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</si>
  <si>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</si>
  <si>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</si>
  <si>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</si>
  <si>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</si>
  <si>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</si>
  <si>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</si>
  <si>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</si>
  <si>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</si>
  <si>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</si>
  <si>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</si>
  <si>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</si>
  <si>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</si>
  <si>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</si>
  <si>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</si>
  <si>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</si>
  <si>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</si>
  <si>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</si>
  <si>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</si>
  <si>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</si>
  <si>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</si>
  <si>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</si>
  <si>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</si>
  <si>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</si>
  <si>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</si>
  <si>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</si>
  <si>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</si>
  <si>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</si>
  <si>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</si>
  <si>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</si>
  <si>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</si>
  <si>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</si>
  <si>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</si>
  <si>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</si>
  <si>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</si>
  <si>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</si>
  <si>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</si>
  <si>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</si>
  <si>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</si>
  <si>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</si>
  <si>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</si>
  <si>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</si>
  <si>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</si>
  <si>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</si>
  <si>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</si>
  <si>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</si>
  <si>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</si>
  <si>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</si>
  <si>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</si>
  <si>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</si>
  <si>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</si>
  <si>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</si>
  <si>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</si>
  <si>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</si>
  <si>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</si>
  <si>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</si>
  <si>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</si>
  <si>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</si>
  <si>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</si>
  <si>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</si>
  <si>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</si>
  <si>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</si>
  <si>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</si>
  <si>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</si>
  <si>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</si>
  <si>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</si>
  <si>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</si>
  <si>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</si>
  <si>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</si>
  <si>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</si>
  <si>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</si>
  <si>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</si>
  <si>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</si>
  <si>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</si>
  <si>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</si>
  <si>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</si>
  <si>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</si>
  <si>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</si>
  <si>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</si>
  <si>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</si>
  <si>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</si>
  <si>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</si>
  <si>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</si>
  <si>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</si>
  <si>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</si>
  <si>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</si>
  <si>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</si>
  <si>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</si>
  <si>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</si>
  <si>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</si>
  <si>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</si>
  <si>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</si>
  <si>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</si>
  <si>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</si>
  <si>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</si>
  <si>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</si>
  <si>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</si>
  <si>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</si>
  <si>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</si>
  <si>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</si>
  <si>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</si>
  <si>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</si>
  <si>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</si>
  <si>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</si>
  <si>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</si>
  <si>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</si>
  <si>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</si>
  <si>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</si>
  <si>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</si>
  <si>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</si>
  <si>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</si>
  <si>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</si>
  <si>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</si>
  <si>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</si>
  <si>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</si>
  <si>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</si>
  <si>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</si>
  <si>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</si>
  <si>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</si>
  <si>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</si>
  <si>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</si>
  <si>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</si>
  <si>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</si>
  <si>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</si>
  <si>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</si>
  <si>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</si>
  <si>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</si>
  <si>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</si>
  <si>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</si>
  <si>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</si>
  <si>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</si>
  <si>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</si>
  <si>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</si>
  <si>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</si>
  <si>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</si>
  <si>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</si>
  <si>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</si>
  <si>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</si>
  <si>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</si>
  <si>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</si>
  <si>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</si>
  <si>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</si>
  <si>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</si>
  <si>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</si>
  <si>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</si>
  <si>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</si>
  <si>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</si>
  <si>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</si>
  <si>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</si>
  <si>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</si>
  <si>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</si>
  <si>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</si>
  <si>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</si>
  <si>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</si>
  <si>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</si>
  <si>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</si>
  <si>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</si>
  <si>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</si>
  <si>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</si>
  <si>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</si>
  <si>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</si>
  <si>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</si>
  <si>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</si>
  <si>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</si>
  <si>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</si>
  <si>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</si>
  <si>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</si>
  <si>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</si>
  <si>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</si>
  <si>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</si>
  <si>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</si>
  <si>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</si>
  <si>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</si>
  <si>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</si>
  <si>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</si>
  <si>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</si>
  <si>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</si>
  <si>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</si>
  <si>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</si>
  <si>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</si>
  <si>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</si>
  <si>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</si>
  <si>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</si>
  <si>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</si>
  <si>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</si>
  <si>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</si>
  <si>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</si>
  <si>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</si>
  <si>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</si>
  <si>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</si>
  <si>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</si>
  <si>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</si>
  <si>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</si>
  <si>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</si>
  <si>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</si>
  <si>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</si>
  <si>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</si>
  <si>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</si>
  <si>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</si>
  <si>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</si>
  <si>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</si>
  <si>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</si>
  <si>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</si>
  <si>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</si>
  <si>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</si>
  <si>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</si>
  <si>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</si>
  <si>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</si>
  <si>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</si>
  <si>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</si>
  <si>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</si>
  <si>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</si>
  <si>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</si>
  <si>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</si>
  <si>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</si>
  <si>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</si>
  <si>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</si>
  <si>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</si>
  <si>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</si>
  <si>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</si>
  <si>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</si>
  <si>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</si>
  <si>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</si>
  <si>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</si>
  <si>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</si>
  <si>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</si>
  <si>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</si>
  <si>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</si>
  <si>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</si>
  <si>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</si>
  <si>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</si>
  <si>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</si>
  <si>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</si>
  <si>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</si>
  <si>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</si>
  <si>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</si>
  <si>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</si>
  <si>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</si>
  <si>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</si>
  <si>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</si>
  <si>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</si>
  <si>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</si>
  <si>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</si>
  <si>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</si>
  <si>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</si>
  <si>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</si>
  <si>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</si>
  <si>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</si>
  <si>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</si>
  <si>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</si>
  <si>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</si>
  <si>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</si>
  <si>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</si>
  <si>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</si>
  <si>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</si>
  <si>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</si>
  <si>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</si>
  <si>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</si>
  <si>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</si>
  <si>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</si>
  <si>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</si>
  <si>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</si>
  <si>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</si>
  <si>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</si>
  <si>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</si>
  <si>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</si>
  <si>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</si>
  <si>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</si>
  <si>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</si>
  <si>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</si>
  <si>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</si>
  <si>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</si>
  <si>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</si>
  <si>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</si>
  <si>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</si>
  <si>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</si>
  <si>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</si>
  <si>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</si>
  <si>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</si>
  <si>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</si>
  <si>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</si>
  <si>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</si>
  <si>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</si>
  <si>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</si>
  <si>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</si>
  <si>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</si>
  <si>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</si>
  <si>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</si>
  <si>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</si>
  <si>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</si>
  <si>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</si>
  <si>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</si>
  <si>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</si>
  <si>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</si>
  <si>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</si>
  <si>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</si>
  <si>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</si>
  <si>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</si>
  <si>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</si>
  <si>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</si>
  <si>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</si>
  <si>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</si>
  <si>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</si>
  <si>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</si>
  <si>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</si>
  <si>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</si>
  <si>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</si>
  <si>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</si>
  <si>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</si>
  <si>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</si>
  <si>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</si>
  <si>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</si>
  <si>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</si>
  <si>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</si>
  <si>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</si>
  <si>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</si>
  <si>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</si>
  <si>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</si>
  <si>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</si>
  <si>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</si>
  <si>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</si>
  <si>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</si>
  <si>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</si>
  <si>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</si>
  <si>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</si>
  <si>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</si>
  <si>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</si>
  <si>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</si>
  <si>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</si>
  <si>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</si>
  <si>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</si>
  <si>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</si>
  <si>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</si>
  <si>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</si>
  <si>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</si>
  <si>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</si>
  <si>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</si>
  <si>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</si>
  <si>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</si>
  <si>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</si>
  <si>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</si>
  <si>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</si>
  <si>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</si>
  <si>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</si>
  <si>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</si>
  <si>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</si>
  <si>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</si>
  <si>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</si>
  <si>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</si>
  <si>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</si>
  <si>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</si>
  <si>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</si>
  <si>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</si>
  <si>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</si>
  <si>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</si>
  <si>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</si>
  <si>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</si>
  <si>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</si>
  <si>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</si>
  <si>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</si>
  <si>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</si>
  <si>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</si>
  <si>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</si>
  <si>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</si>
  <si>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</si>
  <si>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</si>
  <si>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</si>
  <si>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</si>
  <si>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</si>
  <si>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</si>
  <si>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</si>
  <si>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</si>
  <si>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</si>
  <si>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</si>
  <si>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</si>
  <si>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</si>
  <si>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</si>
  <si>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</si>
  <si>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</si>
  <si>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</si>
  <si>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</si>
  <si>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</si>
  <si>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</si>
  <si>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</si>
  <si>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</si>
  <si>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</si>
  <si>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</si>
  <si>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</si>
  <si>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</si>
  <si>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</si>
  <si>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</si>
  <si>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</si>
  <si>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</si>
  <si>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</si>
  <si>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</si>
  <si>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</si>
  <si>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</si>
  <si>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</si>
  <si>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</si>
  <si>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</si>
  <si>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</si>
  <si>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</si>
  <si>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</si>
  <si>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</si>
  <si>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</si>
  <si>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</si>
  <si>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</si>
  <si>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</si>
  <si>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</si>
  <si>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</si>
  <si>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</si>
  <si>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</si>
  <si>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</si>
  <si>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</si>
  <si>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</si>
  <si>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</si>
  <si>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</si>
  <si>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</si>
  <si>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</si>
  <si>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</si>
  <si>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</si>
  <si>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</si>
  <si>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</si>
  <si>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</si>
  <si>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</si>
  <si>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</si>
  <si>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</si>
  <si>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</si>
  <si>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</si>
  <si>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</si>
  <si>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</si>
  <si>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</si>
  <si>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</si>
  <si>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</si>
  <si>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</si>
  <si>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</si>
  <si>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</si>
  <si>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</si>
  <si>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</si>
  <si>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</si>
  <si>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</si>
  <si>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</si>
  <si>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</si>
  <si>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</si>
  <si>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</si>
  <si>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</si>
  <si>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</si>
  <si>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</si>
  <si>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</si>
  <si>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</si>
  <si>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</si>
  <si>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</si>
  <si>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</si>
  <si>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</si>
  <si>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</si>
  <si>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</si>
  <si>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</si>
  <si>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</si>
  <si>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</si>
  <si>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</si>
  <si>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</si>
  <si>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</si>
  <si>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</si>
  <si>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</si>
  <si>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</si>
  <si>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</si>
  <si>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</si>
  <si>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</si>
  <si>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</si>
  <si>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</si>
  <si>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</si>
  <si>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</si>
  <si>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</si>
  <si>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</si>
  <si>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</si>
  <si>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</si>
  <si>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</si>
  <si>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</si>
  <si>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</si>
  <si>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</si>
  <si>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</si>
  <si>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</si>
  <si>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</si>
  <si>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</si>
  <si>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</si>
  <si>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</si>
  <si>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</si>
  <si>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</si>
  <si>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</si>
  <si>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</si>
  <si>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</si>
  <si>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</si>
  <si>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</si>
  <si>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</si>
  <si>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</si>
  <si>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</si>
  <si>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</si>
  <si>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</si>
  <si>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</si>
  <si>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</si>
  <si>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</si>
  <si>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</si>
  <si>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</si>
  <si>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</si>
  <si>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</si>
  <si>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</si>
  <si>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</si>
  <si>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</si>
  <si>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</si>
  <si>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</si>
  <si>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</si>
  <si>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</si>
  <si>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</si>
  <si>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</si>
  <si>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</si>
  <si>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</si>
  <si>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</si>
  <si>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</si>
  <si>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</si>
  <si>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</si>
  <si>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</si>
  <si>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</si>
  <si>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</si>
  <si>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</si>
  <si>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</si>
  <si>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</si>
  <si>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</si>
  <si>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</si>
  <si>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</si>
  <si>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</si>
  <si>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</si>
  <si>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</si>
  <si>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</si>
  <si>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</si>
  <si>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</si>
  <si>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</si>
  <si>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</si>
  <si>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</si>
  <si>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</si>
  <si>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</si>
  <si>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</si>
  <si>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</si>
  <si>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</si>
  <si>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</si>
  <si>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</si>
  <si>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</si>
  <si>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</si>
  <si>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</si>
  <si>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</si>
  <si>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</si>
  <si>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</si>
  <si>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</si>
  <si>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</si>
  <si>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</si>
  <si>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</si>
  <si>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</si>
  <si>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</si>
  <si>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</si>
  <si>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</si>
  <si>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</si>
  <si>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</si>
  <si>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</si>
  <si>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</si>
  <si>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</si>
  <si>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</si>
  <si>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</si>
  <si>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</si>
  <si>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</si>
  <si>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</si>
  <si>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</si>
  <si>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</si>
  <si>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</si>
  <si>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</si>
  <si>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</si>
  <si>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</si>
  <si>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</si>
  <si>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</si>
  <si>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</si>
  <si>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</si>
  <si>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</si>
  <si>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</si>
  <si>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</si>
  <si>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</si>
  <si>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</si>
  <si>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</si>
  <si>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</si>
  <si>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</si>
  <si>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</si>
  <si>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</si>
  <si>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</si>
  <si>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</si>
  <si>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</si>
  <si>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</si>
  <si>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</si>
  <si>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</si>
  <si>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</si>
  <si>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</si>
  <si>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</si>
  <si>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</si>
  <si>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</si>
  <si>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</si>
  <si>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</si>
  <si>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</si>
  <si>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</si>
  <si>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</si>
  <si>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</si>
  <si>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</si>
  <si>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</si>
  <si>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</si>
  <si>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</si>
  <si>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</si>
  <si>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</si>
  <si>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</si>
  <si>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</si>
  <si>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</si>
  <si>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</si>
  <si>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</si>
  <si>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</si>
  <si>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</si>
  <si>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</si>
  <si>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</si>
  <si>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</si>
  <si>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</si>
  <si>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</si>
  <si>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</si>
  <si>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</si>
  <si>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</si>
  <si>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</si>
  <si>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</si>
  <si>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</si>
  <si>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</si>
  <si>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</si>
  <si>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</si>
  <si>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</si>
  <si>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</si>
  <si>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</si>
  <si>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</si>
  <si>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</si>
  <si>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</si>
  <si>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</si>
  <si>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</si>
  <si>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</si>
  <si>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</si>
  <si>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</si>
  <si>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</si>
  <si>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</si>
  <si>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</si>
  <si>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</si>
  <si>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</si>
  <si>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</si>
  <si>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</si>
  <si>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</si>
  <si>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</si>
  <si>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</si>
  <si>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</si>
  <si>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</si>
  <si>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</si>
  <si>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</si>
  <si>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</si>
  <si>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</si>
  <si>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</si>
  <si>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</si>
  <si>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</si>
  <si>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</si>
  <si>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</si>
  <si>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</si>
  <si>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</si>
  <si>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</si>
  <si>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</si>
  <si>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</si>
  <si>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</si>
  <si>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</si>
  <si>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</si>
  <si>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</si>
  <si>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</si>
  <si>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</si>
  <si>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</si>
  <si>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</si>
  <si>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</si>
  <si>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</si>
  <si>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</si>
  <si>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</si>
  <si>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</si>
  <si>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</si>
  <si>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</si>
  <si>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</si>
  <si>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</si>
  <si>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</si>
  <si>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</si>
  <si>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</si>
  <si>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</si>
  <si>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</si>
  <si>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</si>
  <si>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</si>
  <si>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</si>
  <si>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</si>
  <si>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</si>
  <si>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</si>
  <si>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</si>
  <si>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</si>
  <si>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</si>
  <si>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</si>
  <si>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</si>
  <si>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</si>
  <si>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</si>
  <si>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</si>
  <si>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</si>
  <si>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</si>
  <si>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</si>
  <si>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</si>
  <si>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</si>
  <si>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</si>
  <si>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</si>
  <si>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</si>
  <si>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</si>
  <si>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</si>
  <si>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</si>
  <si>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</si>
  <si>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</si>
  <si>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</si>
  <si>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</si>
  <si>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</si>
  <si>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</si>
  <si>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</si>
  <si>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</si>
  <si>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</si>
  <si>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</si>
  <si>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</si>
  <si>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</si>
  <si>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</si>
  <si>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</si>
  <si>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</si>
  <si>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</si>
  <si>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</si>
  <si>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</si>
  <si>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</si>
  <si>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</si>
  <si>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</si>
  <si>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</si>
  <si>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</si>
  <si>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</si>
  <si>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</si>
  <si>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</si>
  <si>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</si>
  <si>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</si>
  <si>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</si>
  <si>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</si>
  <si>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</si>
  <si>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</si>
  <si>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</si>
  <si>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</si>
  <si>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</si>
  <si>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</si>
  <si>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</si>
  <si>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</si>
  <si>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</si>
  <si>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</si>
  <si>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</si>
  <si>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</si>
  <si>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</si>
  <si>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</si>
  <si>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</si>
  <si>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</si>
  <si>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</si>
  <si>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</si>
  <si>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</si>
  <si>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</si>
  <si>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</si>
  <si>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</si>
  <si>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</si>
  <si>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</si>
  <si>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</si>
  <si>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</si>
  <si>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</si>
  <si>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</si>
  <si>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</si>
  <si>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</si>
  <si>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</si>
  <si>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</si>
  <si>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</si>
  <si>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</si>
  <si>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</si>
  <si>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</si>
  <si>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</si>
  <si>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</si>
  <si>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</si>
  <si>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</si>
  <si>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</si>
  <si>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</si>
  <si>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</si>
  <si>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</si>
  <si>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</si>
  <si>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</si>
  <si>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</si>
  <si>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</si>
  <si>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</si>
  <si>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</si>
  <si>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</si>
  <si>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</si>
  <si>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</si>
  <si>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</si>
  <si>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</si>
  <si>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</si>
  <si>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</si>
  <si>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</si>
  <si>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</si>
  <si>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</si>
  <si>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</si>
  <si>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</si>
  <si>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</si>
  <si>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</si>
  <si>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</si>
  <si>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</si>
  <si>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</si>
  <si>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</si>
  <si>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</si>
  <si>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</si>
  <si>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</si>
  <si>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</si>
  <si>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</si>
  <si>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</si>
  <si>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</si>
  <si>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</si>
  <si>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</si>
  <si>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</si>
  <si>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</si>
  <si>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</si>
  <si>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</si>
  <si>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</si>
  <si>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</si>
  <si>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</si>
  <si>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</si>
  <si>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</si>
  <si>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</si>
  <si>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</si>
  <si>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</si>
  <si>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</si>
  <si>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</si>
  <si>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</si>
  <si>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</si>
  <si>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</si>
  <si>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</si>
  <si>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</si>
  <si>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</si>
  <si>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</si>
  <si>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</si>
  <si>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</si>
  <si>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</si>
  <si>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</si>
  <si>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</si>
  <si>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</si>
  <si>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</si>
  <si>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</si>
  <si>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</si>
  <si>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</si>
  <si>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</si>
  <si>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</si>
  <si>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</si>
  <si>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</si>
  <si>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</si>
  <si>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</si>
  <si>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</si>
  <si>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</si>
  <si>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</si>
  <si>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</si>
  <si>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</si>
  <si>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</si>
  <si>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</si>
  <si>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</si>
  <si>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</si>
  <si>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</si>
  <si>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</si>
  <si>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</si>
  <si>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</si>
  <si>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</si>
  <si>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</si>
  <si>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</si>
  <si>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</si>
  <si>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</si>
  <si>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</si>
  <si>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</si>
  <si>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</si>
  <si>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</si>
  <si>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</si>
  <si>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</si>
  <si>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</si>
  <si>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</si>
  <si>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</si>
  <si>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</si>
  <si>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</si>
  <si>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</si>
  <si>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</si>
  <si>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</si>
  <si>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</si>
  <si>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</si>
  <si>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</si>
  <si>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</si>
  <si>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</si>
  <si>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</si>
  <si>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</si>
  <si>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</si>
  <si>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</si>
  <si>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</si>
  <si>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</si>
  <si>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</si>
  <si>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</si>
  <si>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</si>
  <si>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</si>
  <si>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</si>
  <si>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</si>
  <si>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</si>
  <si>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</si>
  <si>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</si>
  <si>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</si>
  <si>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</si>
  <si>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</si>
  <si>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</si>
  <si>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</si>
  <si>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</si>
  <si>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</si>
  <si>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</si>
  <si>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</si>
  <si>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</si>
  <si>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</si>
  <si>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</si>
  <si>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</si>
  <si>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</si>
  <si>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</si>
  <si>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</si>
  <si>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</si>
  <si>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</si>
  <si>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</si>
  <si>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</si>
  <si>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</si>
  <si>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</si>
  <si>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</si>
  <si>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</si>
  <si>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</si>
  <si>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</si>
  <si>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</si>
  <si>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</si>
  <si>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</si>
  <si>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</si>
  <si>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</si>
  <si>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</si>
  <si>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</si>
  <si>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</si>
  <si>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</si>
  <si>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</si>
  <si>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</si>
  <si>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</si>
  <si>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</si>
  <si>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</si>
  <si>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</si>
  <si>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</si>
  <si>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</si>
  <si>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</si>
  <si>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</si>
  <si>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</si>
  <si>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</si>
  <si>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</si>
  <si>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</si>
  <si>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</si>
  <si>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</si>
  <si>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</si>
  <si>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</si>
  <si>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</si>
  <si>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</si>
  <si>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</si>
  <si>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</si>
  <si>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</si>
  <si>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</si>
  <si>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</si>
  <si>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</si>
  <si>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</si>
  <si>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</si>
  <si>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</si>
  <si>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</si>
  <si>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</si>
  <si>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</si>
  <si>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</si>
  <si>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</si>
  <si>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</si>
  <si>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</si>
  <si>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</si>
  <si>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</si>
  <si>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</si>
  <si>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</si>
  <si>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</si>
  <si>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</si>
  <si>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</si>
  <si>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</si>
  <si>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</si>
  <si>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</si>
  <si>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</si>
  <si>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</si>
  <si>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</si>
  <si>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</si>
  <si>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</si>
  <si>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</si>
  <si>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</si>
  <si>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</si>
  <si>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</si>
  <si>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</si>
  <si>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</si>
  <si>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</si>
  <si>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</si>
  <si>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</si>
  <si>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</si>
  <si>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</si>
  <si>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</si>
  <si>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</si>
  <si>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</si>
  <si>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</si>
  <si>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</si>
  <si>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</si>
  <si>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</si>
  <si>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</si>
  <si>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</si>
  <si>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</si>
  <si>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</si>
  <si>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</si>
  <si>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</si>
  <si>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</si>
  <si>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</si>
  <si>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</si>
  <si>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</si>
  <si>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</si>
  <si>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</si>
  <si>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</si>
  <si>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</si>
  <si>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</si>
  <si>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</si>
  <si>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</si>
  <si>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</si>
  <si>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</si>
  <si>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</si>
  <si>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</si>
  <si>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</si>
  <si>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</si>
  <si>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</si>
  <si>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</si>
  <si>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</si>
  <si>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</si>
  <si>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</si>
  <si>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</si>
  <si>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</si>
  <si>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</si>
  <si>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</si>
  <si>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</si>
  <si>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</si>
  <si>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</si>
  <si>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</si>
  <si>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</si>
  <si>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</si>
  <si>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</si>
  <si>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</si>
  <si>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</si>
  <si>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</si>
  <si>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</si>
  <si>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</si>
  <si>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</si>
  <si>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</si>
  <si>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</si>
  <si>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</si>
  <si>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</si>
  <si>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</si>
  <si>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</si>
  <si>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</si>
  <si>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</si>
  <si>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</si>
  <si>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</si>
  <si>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</si>
  <si>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</si>
  <si>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</si>
  <si>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</si>
  <si>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</si>
  <si>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</si>
  <si>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</si>
  <si>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</si>
  <si>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</si>
  <si>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</si>
  <si>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</si>
  <si>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</si>
  <si>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</si>
  <si>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</si>
  <si>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</si>
  <si>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</si>
  <si>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</si>
  <si>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</si>
  <si>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</si>
  <si>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</si>
  <si>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</si>
  <si>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</si>
  <si>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</si>
  <si>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</si>
  <si>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</si>
  <si>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</si>
  <si>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</si>
  <si>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</si>
  <si>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</si>
  <si>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</si>
  <si>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</si>
  <si>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</si>
  <si>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</si>
  <si>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</si>
  <si>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</si>
  <si>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</si>
  <si>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</si>
  <si>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</si>
  <si>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</si>
  <si>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</si>
  <si>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</si>
  <si>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</si>
  <si>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</si>
  <si>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</si>
  <si>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</si>
  <si>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</si>
  <si>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</si>
  <si>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</si>
  <si>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</si>
  <si>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</si>
  <si>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</si>
  <si>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</si>
  <si>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</si>
  <si>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</si>
  <si>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</si>
  <si>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</si>
  <si>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</si>
  <si>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</si>
  <si>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</si>
  <si>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</si>
  <si>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</si>
  <si>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</si>
  <si>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</si>
  <si>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</si>
  <si>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</si>
  <si>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</si>
  <si>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</si>
  <si>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</si>
  <si>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</si>
  <si>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</si>
  <si>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</si>
  <si>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</si>
  <si>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</si>
  <si>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</si>
  <si>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</si>
  <si>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</si>
  <si>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</si>
  <si>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</si>
  <si>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</si>
  <si>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</si>
  <si>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</si>
  <si>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</si>
  <si>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</si>
  <si>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</si>
  <si>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</si>
  <si>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</si>
  <si>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</si>
  <si>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</si>
  <si>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</si>
  <si>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</si>
  <si>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</si>
  <si>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</si>
  <si>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</si>
  <si>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</si>
  <si>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</si>
  <si>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</si>
  <si>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</si>
  <si>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</si>
  <si>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</si>
  <si>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</si>
  <si>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</si>
  <si>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</si>
  <si>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</si>
  <si>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</si>
  <si>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</si>
  <si>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</si>
  <si>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</si>
  <si>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</si>
  <si>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</si>
  <si>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</si>
  <si>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</si>
  <si>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</si>
  <si>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</si>
  <si>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</si>
  <si>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</si>
  <si>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</si>
  <si>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</si>
  <si>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</si>
  <si>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</si>
  <si>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</si>
  <si>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</si>
  <si>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</si>
  <si>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</si>
  <si>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</si>
  <si>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</si>
  <si>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</si>
  <si>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</si>
  <si>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</si>
  <si>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</si>
  <si>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</si>
  <si>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</si>
  <si>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</si>
  <si>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</si>
  <si>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</si>
  <si>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</si>
  <si>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</si>
  <si>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</si>
  <si>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</si>
  <si>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</si>
  <si>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</si>
  <si>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</si>
  <si>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</si>
  <si>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</si>
  <si>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</si>
  <si>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</si>
  <si>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</si>
  <si>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</si>
  <si>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</si>
  <si>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</si>
  <si>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</si>
  <si>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</si>
  <si>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</si>
  <si>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</si>
  <si>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</si>
  <si>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</si>
  <si>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</si>
  <si>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</si>
  <si>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</si>
  <si>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</si>
  <si>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</si>
  <si>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</si>
  <si>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</si>
  <si>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</si>
  <si>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</si>
  <si>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</si>
  <si>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</si>
  <si>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</si>
  <si>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</si>
  <si>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</si>
  <si>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</si>
  <si>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</si>
  <si>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</si>
  <si>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</si>
  <si>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</si>
  <si>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</si>
  <si>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</si>
  <si>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</si>
  <si>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</si>
  <si>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</si>
  <si>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</si>
  <si>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</si>
  <si>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</si>
  <si>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</si>
  <si>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</si>
  <si>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</si>
  <si>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</si>
  <si>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</si>
  <si>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</si>
  <si>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</si>
  <si>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</si>
  <si>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</si>
  <si>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</si>
  <si>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</si>
  <si>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</si>
  <si>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</si>
  <si>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</si>
  <si>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</si>
  <si>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</si>
  <si>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</si>
  <si>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</si>
  <si>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</si>
  <si>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</si>
  <si>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</si>
  <si>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</si>
  <si>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</si>
  <si>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</si>
  <si>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</si>
  <si>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</si>
  <si>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</si>
  <si>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</si>
  <si>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</si>
  <si>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</si>
  <si>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</si>
  <si>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</si>
  <si>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</si>
  <si>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</si>
  <si>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</si>
  <si>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</si>
  <si>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</si>
  <si>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</si>
  <si>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</si>
  <si>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</si>
  <si>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</si>
  <si>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</si>
  <si>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</si>
  <si>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</si>
  <si>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</si>
  <si>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</si>
  <si>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</si>
  <si>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</si>
  <si>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</si>
  <si>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</si>
  <si>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</si>
  <si>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</si>
  <si>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</si>
  <si>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</si>
  <si>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</si>
  <si>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</si>
  <si>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</si>
  <si>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</si>
  <si>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</si>
  <si>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</si>
  <si>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</si>
  <si>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</si>
  <si>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</si>
  <si>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</si>
  <si>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</si>
  <si>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</si>
  <si>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</si>
  <si>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</si>
  <si>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</si>
  <si>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</si>
  <si>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</si>
  <si>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</si>
  <si>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</si>
  <si>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</si>
  <si>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</si>
  <si>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</si>
  <si>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</si>
  <si>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</si>
  <si>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</si>
  <si>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</si>
  <si>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</si>
  <si>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</si>
  <si>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</si>
  <si>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</si>
  <si>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</si>
  <si>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</si>
  <si>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</si>
  <si>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</si>
  <si>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</si>
  <si>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</si>
  <si>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</si>
  <si>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</si>
  <si>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</si>
  <si>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</si>
  <si>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</si>
  <si>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</si>
  <si>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</si>
  <si>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</si>
  <si>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</si>
  <si>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</si>
  <si>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</si>
  <si>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</si>
  <si>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</si>
  <si>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</si>
  <si>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</si>
  <si>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</si>
  <si>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</si>
  <si>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</si>
  <si>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</si>
  <si>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</si>
  <si>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</si>
  <si>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</si>
  <si>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</si>
  <si>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</si>
  <si>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</si>
  <si>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</si>
  <si>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</si>
  <si>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</si>
  <si>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</si>
  <si>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</si>
  <si>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</si>
  <si>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</si>
  <si>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</si>
  <si>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</si>
  <si>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</si>
  <si>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</si>
  <si>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</si>
  <si>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</si>
  <si>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</si>
  <si>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</si>
  <si>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</si>
  <si>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</si>
  <si>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</si>
  <si>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</si>
  <si>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</si>
  <si>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</si>
  <si>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</si>
  <si>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</si>
  <si>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</si>
  <si>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</si>
  <si>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</si>
  <si>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</si>
  <si>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</si>
  <si>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</si>
  <si>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</si>
  <si>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</si>
  <si>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</si>
  <si>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</si>
  <si>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</si>
  <si>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</si>
  <si>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</si>
  <si>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</si>
  <si>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</si>
  <si>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</si>
  <si>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</si>
  <si>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</si>
  <si>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</si>
  <si>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</si>
  <si>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</si>
  <si>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</si>
  <si>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</si>
  <si>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</si>
  <si>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</si>
  <si>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</si>
  <si>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</si>
  <si>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</si>
  <si>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</si>
  <si>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</si>
  <si>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</si>
  <si>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</si>
  <si>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</si>
  <si>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</si>
  <si>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</si>
  <si>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</si>
  <si>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</si>
  <si>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</si>
  <si>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</si>
  <si>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</si>
  <si>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</si>
  <si>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</si>
  <si>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</si>
  <si>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</si>
  <si>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</si>
  <si>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</si>
  <si>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</si>
  <si>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</si>
  <si>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</si>
  <si>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</si>
  <si>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</si>
  <si>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</si>
  <si>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</si>
  <si>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</si>
  <si>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</si>
  <si>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</si>
  <si>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</si>
  <si>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</si>
  <si>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</si>
  <si>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</si>
  <si>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</si>
  <si>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</si>
  <si>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</si>
  <si>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</si>
  <si>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</si>
  <si>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</si>
  <si>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</si>
  <si>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</si>
  <si>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</si>
  <si>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</si>
  <si>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</si>
  <si>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</si>
  <si>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</si>
  <si>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</si>
  <si>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</si>
  <si>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</si>
  <si>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</si>
  <si>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</si>
  <si>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</si>
  <si>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</si>
  <si>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</si>
  <si>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</si>
  <si>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</si>
  <si>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</si>
  <si>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</si>
  <si>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</si>
  <si>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</si>
  <si>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</si>
  <si>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</si>
  <si>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</si>
  <si>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</si>
  <si>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</si>
  <si>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</si>
  <si>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</si>
  <si>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</si>
  <si>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</si>
  <si>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</si>
  <si>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</si>
  <si>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</si>
  <si>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</si>
  <si>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</si>
  <si>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</si>
  <si>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</si>
  <si>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</si>
  <si>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</si>
  <si>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</si>
  <si>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</si>
  <si>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</si>
  <si>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</si>
  <si>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</si>
  <si>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</si>
  <si>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</si>
  <si>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</si>
  <si>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</si>
  <si>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</si>
  <si>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</si>
  <si>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</si>
  <si>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</si>
  <si>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</si>
  <si>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</si>
  <si>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</si>
  <si>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</si>
  <si>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</si>
  <si>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</si>
  <si>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</si>
  <si>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</si>
  <si>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</si>
  <si>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</si>
  <si>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</si>
  <si>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</si>
  <si>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</si>
  <si>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</si>
  <si>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PCM-20251116-00000899</t>
  </si>
  <si>
    <t xml:space="preserve">2025-11-16 10:38:19
</t>
  </si>
  <si>
    <t xml:space="preserve">Restored by PG </t>
  </si>
  <si>
    <t xml:space="preserve">
PCM-20251116-00001458</t>
  </si>
  <si>
    <t>riy2075</t>
  </si>
  <si>
    <t>40 MIN</t>
  </si>
  <si>
    <t xml:space="preserve"> PCM-20250215-00000830 </t>
  </si>
  <si>
    <t>LTE site still down and  site located in aramco area access issue need special permission</t>
  </si>
  <si>
    <t>PCM-20251116-00001606</t>
  </si>
  <si>
    <t>Sceco failure issue at area and team save Hub HLA0424</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</si>
  <si>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</si>
  <si>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</si>
  <si>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</si>
  <si>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</si>
  <si>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</si>
  <si>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</si>
  <si>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</si>
  <si>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</si>
  <si>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</si>
  <si>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</si>
  <si>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</si>
  <si>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</si>
  <si>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NO PCM</t>
  </si>
  <si>
    <t>team need 50 minutes</t>
  </si>
  <si>
    <t>PCM-20251116-00001559</t>
  </si>
  <si>
    <t>team on the way need 100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</si>
</sst>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21" fillId="7" borderId="8"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3" totalsRowShown="0" headerRowDxfId="157" dataDxfId="156" headerRowBorderDxfId="154" tableBorderDxfId="155" totalsRowBorderDxfId="153">
  <autoFilter ref="A1:CJ2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314.77904849537299</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0.64431469907867722</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0.12382858796627261</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45977.727474421299</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45977.727474421299</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45977.727474421299</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45977.727474421299</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45977.727474421299</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45977.727474421299</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45977.727474421299</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45977.727474421299</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45977.727474421299</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45977.727474421299</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45977.727474421299</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45977.727474421299</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45977.727474421299</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45977.727474421299</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45977.727474421299</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45977.727474421299</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45977.727474421299</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45977.727474421299</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45977.727474421299</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45977.727474421299</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45977.727474421299</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45977.727474421299</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45977.727474421299</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45977.727474421299</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45977.727474421299</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45977.727474421299</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45977.727474421299</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45977.727474421299</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45977.727474421299</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45977.727474421299</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45977.727474421299</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45977.727474421299</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45977.727474421299</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45977.727474421299</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45977.727474421299</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45977.727474421299</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45977.727474421299</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45977.727474421299</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45977.727474421299</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45977.727474421299</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45977.727474421299</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45977.727474421299</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45977.727474421299</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45977.727474421299</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45977.727474421299</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45977.727474421299</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45977.727474421299</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45977.727474421299</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45977.727474421299</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45977.727474421299</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45977.727474421299</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45977.727474421299</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45977.727474421299</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45977.727474421299</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45977.727474421299</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45977.727474421299</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45977.727474421299</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45977.727474421299</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45977.727474421299</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45977.727474421299</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45977.727474421299</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45977.727474421299</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45977.727474421299</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45977.727474421299</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45977.727474421299</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45977.727474421299</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45977.727474421299</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45977.727474421299</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45977.727474421299</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45977.727474421299</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45977.727474421299</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45977.727474421299</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45977.727474421299</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45977.727474421299</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8E79A3AA-E183-4A1E-8AB4-D02ACEF8E774}"/>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3"/>
  <sheetViews>
    <sheetView tabSelected="1" workbookViewId="0">
      <pane ySplit="5" topLeftCell="A6" activePane="bottomLeft" state="frozen"/>
      <selection pane="bottomLeft" activeCell="A5" sqref="A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6"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152.72763645833766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1.2911318287078757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8" t="s">
        <v>11376</v>
      </c>
      <c r="E5" s="103" t="s">
        <v>39021</v>
      </c>
      <c r="F5" s="144">
        <v>45977.44908564815</v>
      </c>
      <c r="G5" s="105">
        <f ca="1">IFERROR(NOW()-F5,"-")</f>
        <v>0.27838877314934507</v>
      </c>
      <c r="H5" s="144"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45" t="s">
        <v>39115</v>
      </c>
      <c r="B6" s="18" t="str">
        <f>IFERROR(VLOOKUP(D6,DB!A:K,11,0),"")</f>
        <v>R2</v>
      </c>
      <c r="C6" s="18">
        <v>1</v>
      </c>
      <c r="D6" s="18" t="s">
        <v>39116</v>
      </c>
      <c r="E6" s="103" t="s">
        <v>39021</v>
      </c>
      <c r="F6" s="104">
        <v>45977.621712962966</v>
      </c>
      <c r="G6" s="105">
        <f ca="1">IFERROR(NOW()-F6,"-")</f>
        <v>0.10576145833329065</v>
      </c>
      <c r="H6" s="104">
        <v>45977.615856481483</v>
      </c>
      <c r="I6" s="18" t="str">
        <f>IFERROR(VLOOKUP(D6,DB!A:F,6,0),"")</f>
        <v>SCECO-Rental-Genset</v>
      </c>
      <c r="J6" s="18" t="str">
        <f>IFERROR(VLOOKUP(D6,DB!A:G,7,0),"")</f>
        <v>In progress</v>
      </c>
      <c r="K6" s="19" t="s">
        <v>39117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70" ca="1" si="1">IFERROR(NOW()-F7,"-")</f>
        <v>45977.727474421299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45977.727474421299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45977.727474421299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45977.727474421299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45977.727474421299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45977.727474421299</v>
      </c>
      <c r="H12" s="104"/>
      <c r="I12" s="18" t="str">
        <f>IFERROR(VLOOKUP(D12,DB!A:F,6,0),"")</f>
        <v/>
      </c>
      <c r="J12" s="18" t="str">
        <f>IFERROR(VLOOKUP(D12,DB!A:G,7,0),"")</f>
        <v/>
      </c>
      <c r="K12" s="19"/>
      <c r="L12" s="18" t="str">
        <f>IFERROR(VLOOKUP(D12,DB!A:I,9,0),"")</f>
        <v/>
      </c>
      <c r="M12" s="120"/>
      <c r="N12" s="120"/>
      <c r="O12" s="120"/>
      <c r="P12" s="120"/>
      <c r="Q12" s="120"/>
      <c r="R12" s="120"/>
      <c r="S12" s="120"/>
      <c r="T12" s="120"/>
      <c r="U12" s="120"/>
      <c r="V12" s="120"/>
      <c r="W12" s="120"/>
      <c r="X12" s="120"/>
      <c r="Y12" s="120"/>
      <c r="Z12" s="120"/>
      <c r="AA12" s="120"/>
      <c r="AB12" s="120"/>
      <c r="AC12" s="120"/>
      <c r="AD12" s="120"/>
      <c r="AE12" s="120"/>
      <c r="AF12" s="120"/>
      <c r="AG12" s="120"/>
      <c r="AH12" s="120"/>
      <c r="AI12" s="120"/>
      <c r="AJ12" s="120"/>
      <c r="AK12" s="120"/>
      <c r="AL12" s="120"/>
      <c r="AM12" s="120"/>
      <c r="AN12" s="120"/>
      <c r="AO12" s="120"/>
      <c r="AP12" s="120"/>
      <c r="AQ12" s="120"/>
      <c r="AR12" s="120"/>
      <c r="AS12" s="120"/>
      <c r="AT12" s="120"/>
      <c r="AU12" s="120"/>
      <c r="AV12" s="120"/>
      <c r="AW12" s="120"/>
      <c r="AX12" s="120"/>
      <c r="AY12" s="120"/>
      <c r="AZ12" s="120"/>
      <c r="BA12" s="120"/>
      <c r="BB12" s="120"/>
      <c r="BC12" s="120"/>
      <c r="BD12" s="120"/>
      <c r="BE12" s="120"/>
      <c r="BF12" s="120"/>
      <c r="BG12" s="120"/>
      <c r="BH12" s="120"/>
      <c r="BI12" s="120"/>
      <c r="BJ12" s="120"/>
      <c r="BK12" s="120"/>
      <c r="BL12" s="120"/>
      <c r="BM12" s="120"/>
      <c r="BN12" s="120"/>
      <c r="BO12" s="120"/>
      <c r="BP12" s="120"/>
      <c r="BQ12" s="120"/>
      <c r="BR12" s="120"/>
      <c r="BS12" s="120"/>
      <c r="BT12" s="120"/>
      <c r="BU12" s="120"/>
      <c r="BV12" s="120"/>
      <c r="BW12" s="120"/>
      <c r="BX12" s="120"/>
      <c r="BY12" s="120"/>
      <c r="BZ12" s="120"/>
      <c r="CA12" s="120"/>
      <c r="CB12" s="120"/>
      <c r="CC12" s="120"/>
      <c r="CD12" s="120"/>
      <c r="CE12" s="120"/>
      <c r="CF12" s="120"/>
      <c r="CG12" s="120"/>
      <c r="CH12" s="120"/>
      <c r="CI12" s="120"/>
      <c r="CJ12" s="121"/>
    </row>
    <row r="13" spans="1:88" ht="31.5" customHeight="1">
      <c r="A13" s="102"/>
      <c r="B13" s="18" t="str">
        <f>IFERROR(VLOOKUP(D13,DB!A:K,11,0),"")</f>
        <v/>
      </c>
      <c r="C13" s="18"/>
      <c r="D13" s="18"/>
      <c r="E13" s="103"/>
      <c r="F13" s="104"/>
      <c r="G13" s="105">
        <f t="shared" ca="1" si="1"/>
        <v>45977.727474421299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45977.727474421299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45977.727474421299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45977.727474421299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45977.727474421299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45977.727474421299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45977.727474421299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45977.727474421299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45977.727474421299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45977.727474421299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45977.727474421299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45977.727474421299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45977.727474421299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45977.727474421299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45977.727474421299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45977.727474421299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45977.727474421299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45977.727474421299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45977.727474421299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45977.727474421299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45977.727474421299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45977.727474421299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45977.727474421299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45977.727474421299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45977.727474421299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45977.727474421299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45977.727474421299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45977.727474421299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45977.727474421299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45977.727474421299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45977.727474421299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45977.727474421299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45977.727474421299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45977.727474421299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45977.727474421299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45977.727474421299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45977.727474421299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45977.727474421299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45977.727474421299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45977.727474421299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45977.727474421299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45977.727474421299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45977.727474421299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45977.727474421299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45977.727474421299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45977.727474421299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45977.727474421299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45977.727474421299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45977.727474421299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45977.727474421299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45977.727474421299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45977.727474421299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45977.727474421299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45977.727474421299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45977.727474421299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45977.727474421299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1"/>
        <v>45977.727474421299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1"/>
        <v>45977.727474421299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ref="G71:G134" ca="1" si="2">IFERROR(NOW()-F71,"-")</f>
        <v>45977.727474421299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45977.727474421299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45977.727474421299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45977.727474421299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45977.727474421299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45977.727474421299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45977.727474421299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45977.727474421299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45977.727474421299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45977.727474421299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45977.727474421299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45977.727474421299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45977.727474421299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45977.727474421299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45977.727474421299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45977.727474421299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45977.727474421299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45977.727474421299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45977.727474421299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45977.727474421299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45977.727474421299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45977.727474421299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45977.727474421299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45977.727474421299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45977.727474421299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45977.727474421299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45977.727474421299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45977.727474421299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45977.727474421299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45977.727474421299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45977.727474421299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45977.727474421299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45977.727474421299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45977.727474421299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45977.727474421299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45977.727474421299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45977.727474421299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45977.727474421299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45977.727474421299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45977.727474421299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45977.727474421299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45977.727474421299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45977.727474421299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45977.727474421299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45977.727474421299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45977.727474421299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45977.727474421299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45977.727474421299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45977.727474421299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45977.727474421299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45977.727474421299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45977.727474421299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45977.727474421299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45977.727474421299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45977.727474421299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45977.727474421299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45977.727474421299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45977.727474421299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45977.727474421299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45977.727474421299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45977.727474421299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45977.727474421299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ca="1" si="2"/>
        <v>45977.727474421299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2"/>
        <v>45977.727474421299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ref="G135:G198" ca="1" si="3">IFERROR(NOW()-F135,"-")</f>
        <v>45977.727474421299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45977.727474421299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45977.727474421299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45977.727474421299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45977.727474421299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45977.727474421299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45977.727474421299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45977.727474421299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45977.727474421299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45977.727474421299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45977.727474421299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45977.727474421299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45977.727474421299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45977.727474421299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45977.727474421299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45977.727474421299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45977.727474421299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45977.727474421299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45977.727474421299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45977.727474421299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45977.727474421299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45977.727474421299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45977.727474421299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45977.727474421299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45977.727474421299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45977.727474421299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45977.727474421299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45977.727474421299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45977.727474421299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45977.727474421299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45977.727474421299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45977.727474421299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45977.727474421299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45977.727474421299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45977.727474421299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45977.727474421299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45977.727474421299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45977.727474421299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45977.727474421299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45977.727474421299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45977.727474421299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45977.727474421299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45977.727474421299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45977.727474421299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45977.727474421299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45977.727474421299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45977.727474421299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45977.727474421299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45977.727474421299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45977.727474421299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45977.727474421299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45977.727474421299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45977.727474421299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45977.727474421299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45977.727474421299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45977.727474421299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45977.727474421299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45977.727474421299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45977.727474421299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45977.727474421299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45977.727474421299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45977.727474421299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ca="1" si="3"/>
        <v>45977.727474421299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3"/>
        <v>45977.727474421299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ref="G199:G223" ca="1" si="4">IFERROR(NOW()-F199,"-")</f>
        <v>45977.727474421299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45977.727474421299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45977.727474421299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45977.727474421299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45977.727474421299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45977.727474421299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45977.727474421299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45977.727474421299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45977.727474421299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45977.727474421299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45977.727474421299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45977.727474421299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45977.727474421299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45977.727474421299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45977.727474421299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45977.727474421299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45977.727474421299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45977.727474421299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45977.727474421299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45977.727474421299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45977.727474421299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45977.727474421299</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45977.727474421299</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8" t="str">
        <f>IFERROR(VLOOKUP(D222,DB!A:K,11,0),"")</f>
        <v/>
      </c>
      <c r="C222" s="18"/>
      <c r="D222" s="18"/>
      <c r="E222" s="103"/>
      <c r="F222" s="104"/>
      <c r="G222" s="105">
        <f t="shared" ca="1" si="4"/>
        <v>45977.727474421299</v>
      </c>
      <c r="H222" s="10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8" t="str">
        <f>IFERROR(VLOOKUP(D223,DB!A:K,11,0),"")</f>
        <v/>
      </c>
      <c r="C223" s="18"/>
      <c r="D223" s="18"/>
      <c r="E223" s="103"/>
      <c r="F223" s="104"/>
      <c r="G223" s="105">
        <f t="shared" ca="1" si="4"/>
        <v>45977.727474421299</v>
      </c>
      <c r="H223" s="10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sheetData>
  <dataValidations count="2">
    <dataValidation allowBlank="1" showInputMessage="1" showErrorMessage="1" sqref="E1" xr:uid="{4D935161-CDD3-4592-B877-3FB59C99E142}"/>
    <dataValidation type="list" allowBlank="1" showInputMessage="1" showErrorMessage="1" sqref="E3:E2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7" sqref="D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45977.727474421299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45977.727474421299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45977.727474421299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45977.727474421299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45977.727474421299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45977.727474421299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45977.727474421299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45977.727474421299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45977.727474421299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45977.727474421299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45977.727474421299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45977.727474421299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45977.727474421299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45977.727474421299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45977.727474421299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45977.727474421299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45977.727474421299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45977.727474421299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45977.727474421299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45977.727474421299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45977.727474421299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45977.727474421299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45977.727474421299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45977.727474421299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45977.727474421299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45977.727474421299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45977.727474421299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45977.727474421299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45977.727474421299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45977.727474421299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45977.727474421299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45977.727474421299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45977.727474421299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45977.727474421299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45977.727474421299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45977.727474421299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45977.727474421299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45977.727474421299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45977.727474421299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45977.727474421299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45977.727474421299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45977.727474421299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45977.727474421299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45977.727474421299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45977.727474421299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45977.727474421299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45977.727474421299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45977.727474421299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45977.727474421299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45977.727474421299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45977.727474421299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45977.727474421299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45977.727474421299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45977.727474421299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45977.727474421299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45977.727474421299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45977.727474421299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45977.727474421299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45977.727474421299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45977.727474421299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45977.727474421299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45977.727474421299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45977.727474421299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45977.727474421299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45977.727474421299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45977.727474421299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45977.727474421299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45977.727474421299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45977.727474421299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45977.727474421299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45977.727474421299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45977.727474421299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45977.727474421299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45977.727474421299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45977.727474421299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45977.727474421299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45977.727474421299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45977.727474421299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45977.727474421299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45977.727474421299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45977.727474421299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45977.727474421299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45977.727474421299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45977.727474421299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45977.727474421299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45977.727474421299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45977.727474421299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45977.727474421299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45977.727474421299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45977.727474421299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45977.727474421299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45977.727474421299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45977.727474421299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45977.727474421299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45977.727474421299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45977.727474421299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45977.727474421299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45977.727474421299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45977.727474421299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45977.727474421299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45977.727474421299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45977.727474421299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45977.727474421299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45977.727474421299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45977.727474421299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45977.727474421299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45977.727474421299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45977.727474421299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45977.727474421299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45977.727474421299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45977.727474421299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45977.727474421299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45977.727474421299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45977.727474421299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45977.727474421299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45977.727474421299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45977.727474421299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45977.727474421299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45977.727474421299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45977.727474421299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45977.727474421299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45977.727474421299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45977.727474421299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45977.727474421299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45977.727474421299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45977.727474421299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45977.727474421299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45977.727474421299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45977.727474421299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45977.727474421299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45977.727474421299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45977.727474421299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45977.727474421299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45977.727474421299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45977.727474421299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45977.727474421299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45977.727474421299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45977.727474421299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45977.727474421299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45977.727474421299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45977.727474421299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45977.727474421299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45977.727474421299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45977.727474421299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45977.727474421299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45977.727474421299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45977.727474421299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45977.727474421299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45977.727474421299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45977.727474421299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45977.727474421299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45977.727474421299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45977.727474421299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45977.727474421299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45977.727474421299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45977.727474421299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45977.727474421299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45977.727474421299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45977.727474421299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45977.727474421299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45977.727474421299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45977.727474421299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45977.727474421299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45977.727474421299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45977.727474421299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45977.727474421299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45977.727474421299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45977.727474421299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45977.727474421299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45977.727474421299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45977.727474421299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45977.727474421299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45977.727474421299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45977.727474421299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45977.727474421299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45977.727474421299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45977.727474421299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45977.727474421299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45977.727474421299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45977.727474421299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45977.727474421299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45977.727474421299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45977.727474421299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45977.727474421299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45977.727474421299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45977.727474421299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45977.727474421299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45977.727474421299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45977.727474421299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45977.727474421299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45977.727474421299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45977.727474421299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45977.727474421299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45977.727474421299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45977.727474421299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45977.727474421299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45977.727474421299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45977.727474421299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45977.727474421299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45977.727474421299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45977.727474421299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45977.727474421299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45977.727474421299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45977.727474421299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45977.727474421299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45977.727474421299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45977.727474421299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45977.727474421299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45977.727474421299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45977.727474421299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45977.727474421299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45977.727474421299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45977.727474421299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45977.727474421299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45977.727474421299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45977.727474421299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45977.727474421299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45977.727474421299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45977.727474421299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45977.727474421299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45977.727474421299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45977.727474421299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45977.727474421299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45977.727474421299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45977.727474421299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45977.727474421299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45977.727474421299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45977.727474421299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45977.727474421299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45977.727474421299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45977.727474421299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45977.727474421299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45977.727474421299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45977.727474421299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45977.727474421299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45977.727474421299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45977.727474421299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45977.727474421299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45977.727474421299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45977.727474421299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45977.727474421299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45977.727474421299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45977.727474421299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45977.727474421299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45977.727474421299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45977.727474421299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45977.727474421299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45977.727474421299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45977.727474421299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45977.727474421299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45977.727474421299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45977.727474421299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45977.727474421299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45977.727474421299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45977.727474421299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45977.727474421299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45977.727474421299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45977.727474421299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45977.727474421299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45977.727474421299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45977.727474421299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45977.727474421299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45977.727474421299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45977.727474421299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45977.727474421299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45977.727474421299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45977.727474421299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45977.727474421299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45977.727474421299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45977.727474421299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45977.727474421299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45977.727474421299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45977.727474421299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45977.727474421299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45977.727474421299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45977.727474421299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45977.727474421299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45977.727474421299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45977.727474421299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45977.727474421299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45977.727474421299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45977.727474421299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45977.727474421299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45977.727474421299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45977.727474421299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45977.727474421299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45977.727474421299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45977.727474421299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45977.727474421299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45977.727474421299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45977.727474421299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45977.727474421299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45977.727474421299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45977.727474421299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45977.727474421299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45977.727474421299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45977.727474421299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45977.727474421299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45977.727474421299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45977.727474421299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45977.727474421299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45977.727474421299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45977.727474421299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45977.727474421299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45977.727474421299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45977.727474421299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45977.727474421299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45977.727474421299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45977.727474421299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45977.727474421299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45977.727474421299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45977.727474421299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45977.727474421299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45977.727474421299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45977.727474421299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45977.727474421299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45977.727474421299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45977.727474421299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45977.727474421299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45977.727474421299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45977.727474421299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45977.727474421299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45977.727474421299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45977.727474421299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45977.727474421299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45977.727474421299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45977.727474421299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45977.727474421299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45977.727474421299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45977.727474421299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45977.727474421299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45977.727474421299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45977.727474421299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45977.727474421299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45977.727474421299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45977.727474421299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45977.727474421299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45977.727474421299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45977.727474421299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45977.727474421299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45977.727474421299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45977.727474421299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45977.727474421299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45977.727474421299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45977.727474421299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45977.727474421299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45977.727474421299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45977.727474421299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45977.727474421299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45977.727474421299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45977.727474421299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45977.727474421299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45977.727474421299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45977.727474421299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45977.727474421299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45977.727474421299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45977.727474421299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45977.727474421299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45977.727474421299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45977.727474421299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45977.727474421299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45977.727474421299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45977.727474421299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45977.727474421299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45977.727474421299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45977.727474421299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45977.727474421299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45977.727474421299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45977.727474421299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45977.727474421299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45977.727474421299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45977.727474421299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45977.727474421299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45977.727474421299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45977.727474421299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45977.727474421299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45977.727474421299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45977.727474421299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45977.727474421299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45977.727474421299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45977.727474421299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45977.727474421299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45977.727474421299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45977.727474421299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45977.727474421299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45977.727474421299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45977.727474421299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45977.727474421299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45977.727474421299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45977.727474421299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45977.727474421299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45977.727474421299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45977.727474421299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45977.727474421299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45977.727474421299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45977.727474421299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45977.727474421299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45977.727474421299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45977.727474421299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45977.727474421299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45977.727474421299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45977.727474421299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45977.727474421299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45977.727474421299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45977.727474421299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45977.727474421299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45977.727474421299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45977.727474421299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45977.727474421299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45977.727474421299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45977.727474421299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45977.727474421299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45977.727474421299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45977.727474421299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45977.727474421299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45977.727474421299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45977.727474421299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45977.727474421299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45977.727474421299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45977.727474421299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45977.727474421299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45977.727474421299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45977.727474421299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45977.727474421299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45977.727474421299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45977.727474421299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45977.727474421299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45977.727474421299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45977.727474421299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45977.727474421299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45977.727474421299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45977.727474421299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45977.727474421299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45977.727474421299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45977.727474421299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45977.727474421299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45977.727474421299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45977.727474421299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45977.727474421299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45977.727474421299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45977.727474421299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45977.727474421299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45977.727474421299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45977.727474421299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45977.727474421299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45977.727474421299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45977.727474421299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45977.727474421299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45977.727474421299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45977.727474421299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45977.727474421299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45977.727474421299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45977.727474421299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45977.727474421299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45977.727474421299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45977.727474421299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45977.727474421299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45977.727474421299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45977.727474421299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45977.727474421299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45977.727474421299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45977.727474421299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45977.727474421299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45977.727474421299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45977.727474421299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45977.727474421299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45977.727474421299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45977.727474421299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45977.727474421299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45977.727474421299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45977.727474421299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45977.727474421299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45977.727474421299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45977.727474421299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45977.727474421299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45977.727474421299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45977.727474421299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45977.727474421299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45977.727474421299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45977.727474421299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45977.727474421299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45977.727474421299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45977.727474421299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45977.727474421299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45977.727474421299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45977.727474421299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45977.727474421299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45977.727474421299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45977.727474421299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45977.727474421299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45977.727474421299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45977.727474421299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45977.727474421299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45977.727474421299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45977.727474421299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45977.727474421299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45977.727474421299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45977.727474421299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45977.727474421299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45977.727474421299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45977.727474421299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45977.727474421299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45977.727474421299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45977.727474421299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45977.727474421299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45977.727474421299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45977.727474421299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45977.727474421299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45977.727474421299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45977.727474421299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45977.727474421299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45977.727474421299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45977.727474421299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45977.727474421299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45977.727474421299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45977.727474421299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45977.727474421299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45977.727474421299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45977.727474421299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45977.727474421299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45977.727474421299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45977.727474421299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45977.727474421299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45977.727474421299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45977.727474421299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45977.727474421299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45977.727474421299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45977.727474421299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45977.727474421299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45977.727474421299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45977.727474421299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45977.727474421299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45977.727474421299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45977.727474421299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45977.727474421299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45977.727474421299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45977.727474421299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45977.727474421299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45977.727474421299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45977.727474421299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45977.727474421299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45977.727474421299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45977.727474421299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45977.727474421299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45977.727474421299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45977.727474421299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45977.727474421299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45977.727474421299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45977.727474421299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45977.727474421299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45977.727474421299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45977.727474421299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45977.727474421299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45977.727474421299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45977.727474421299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45977.727474421299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45977.727474421299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45977.727474421299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45977.727474421299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45977.727474421299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45977.727474421299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45977.727474421299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45977.727474421299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45977.727474421299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45977.727474421299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45977.727474421299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45977.727474421299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45977.727474421299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45977.727474421299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45977.727474421299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45977.727474421299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45977.727474421299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45977.727474421299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45977.727474421299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45977.727474421299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45977.727474421299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45977.727474421299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45977.727474421299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45977.727474421299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45977.727474421299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45977.727474421299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45977.727474421299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45977.727474421299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45977.727474421299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45977.727474421299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45977.727474421299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45977.727474421299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45977.727474421299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45977.727474421299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45977.727474421299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45977.727474421299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45977.727474421299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45977.727474421299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45977.727474421299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45977.727474421299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45977.727474421299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45977.727474421299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45977.727474421299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45977.727474421299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45977.727474421299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45977.727474421299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45977.727474421299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45977.727474421299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45977.727474421299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45977.727474421299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45977.727474421299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45977.727474421299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45977.727474421299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45977.727474421299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45977.727474421299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45977.727474421299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45977.727474421299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45977.727474421299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45977.727474421299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45977.727474421299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45977.727474421299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45977.727474421299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45977.727474421299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45977.727474421299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45977.727474421299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45977.727474421299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45977.727474421299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45977.727474421299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45977.727474421299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45977.727474421299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45977.727474421299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45977.727474421299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45977.727474421299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45977.727474421299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45977.727474421299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45977.727474421299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45977.727474421299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45977.727474421299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45977.727474421299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45977.727474421299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45977.727474421299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45977.727474421299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45977.727474421299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45977.727474421299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45977.727474421299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45977.727474421299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45977.727474421299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45977.727474421299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45977.727474421299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45977.727474421299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45977.727474421299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45977.727474421299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45977.727474421299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45977.727474421299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45977.727474421299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45977.727474421299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45977.727474421299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45977.727474421299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45977.727474421299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45977.727474421299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45977.727474421299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45977.727474421299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45977.727474421299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45977.727474421299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45977.727474421299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45977.727474421299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45977.727474421299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45977.727474421299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45977.727474421299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45977.727474421299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45977.727474421299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45977.727474421299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45977.727474421299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45977.727474421299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45977.727474421299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45977.727474421299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45977.727474421299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45977.727474421299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45977.727474421299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45977.727474421299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45977.727474421299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45977.727474421299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45977.727474421299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45977.727474421299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45977.727474421299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45977.727474421299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45977.727474421299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45977.727474421299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45977.727474421299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45977.727474421299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45977.727474421299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45977.727474421299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45977.727474421299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45977.727474421299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45977.727474421299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45977.727474421299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45977.727474421299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45977.727474421299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45977.727474421299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45977.727474421299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45977.727474421299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45977.727474421299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45977.727474421299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45977.727474421299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45977.727474421299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45977.727474421299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45977.727474421299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45977.727474421299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45977.727474421299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45977.727474421299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45977.727474421299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45977.727474421299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45977.727474421299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45977.727474421299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45977.727474421299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45977.727474421299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45977.727474421299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45977.727474421299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45977.727474421299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45977.727474421299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45977.727474421299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45977.727474421299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45977.727474421299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45977.727474421299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45977.727474421299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45977.727474421299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45977.727474421299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45977.727474421299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45977.727474421299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45977.727474421299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45977.727474421299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45977.727474421299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45977.727474421299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45977.727474421299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45977.727474421299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45977.727474421299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45977.727474421299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45977.727474421299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45977.727474421299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45977.727474421299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45977.727474421299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45977.727474421299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45977.727474421299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45977.727474421299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45977.727474421299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45977.727474421299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45977.727474421299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45977.727474421299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45977.727474421299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45977.727474421299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45977.727474421299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45977.727474421299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45977.727474421299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45977.727474421299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45977.727474421299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45977.727474421299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45977.727474421299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45977.727474421299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45977.727474421299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45977.727474421299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45977.727474421299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45977.727474421299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45977.727474421299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45977.727474421299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45977.727474421299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45977.727474421299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45977.727474421299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45977.727474421299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45977.727474421299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45977.727474421299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45977.727474421299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45977.727474421299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45977.727474421299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45977.727474421299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45977.727474421299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45977.727474421299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45977.727474421299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45977.727474421299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45977.727474421299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45977.727474421299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45977.727474421299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45977.727474421299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45977.727474421299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45977.727474421299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45977.727474421299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45977.727474421299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45977.727474421299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45977.727474421299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45977.727474421299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45977.727474421299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45977.727474421299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45977.727474421299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45977.727474421299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45977.727474421299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45977.727474421299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45977.727474421299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45977.727474421299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45977.727474421299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45977.727474421299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45977.727474421299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45977.727474421299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45977.727474421299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45977.727474421299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45977.727474421299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45977.727474421299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45977.727474421299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45977.727474421299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45977.727474421299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45977.727474421299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45977.727474421299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45977.727474421299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45977.727474421299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45977.727474421299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45977.727474421299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45977.727474421299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45977.727474421299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45977.727474421299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45977.727474421299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45977.727474421299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45977.727474421299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45977.727474421299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45977.727474421299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45977.727474421299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45977.727474421299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45977.727474421299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45977.727474421299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45977.727474421299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45977.727474421299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45977.727474421299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45977.727474421299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45977.727474421299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45977.727474421299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45977.727474421299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45977.727474421299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45977.727474421299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45977.727474421299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45977.727474421299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45977.727474421299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45977.727474421299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45977.727474421299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45977.727474421299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45977.727474421299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45977.727474421299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45977.727474421299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45977.727474421299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45977.727474421299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45977.727474421299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45977.727474421299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45977.727474421299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45977.727474421299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45977.727474421299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45977.727474421299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45977.727474421299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45977.727474421299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45977.727474421299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45977.727474421299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45977.727474421299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45977.727474421299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45977.727474421299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45977.727474421299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45977.727474421299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45977.727474421299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45977.727474421299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45977.727474421299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45977.727474421299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45977.727474421299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45977.727474421299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45977.727474421299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45977.727474421299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45977.727474421299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45977.727474421299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45977.727474421299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45977.727474421299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45977.727474421299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45977.727474421299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45977.727474421299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45977.727474421299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45977.727474421299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45977.727474421299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45977.727474421299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45977.727474421299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45977.727474421299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45977.727474421299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45977.727474421299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45977.727474421299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45977.727474421299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45977.727474421299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45977.727474421299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45977.727474421299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45977.727474421299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45977.727474421299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45977.727474421299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45977.727474421299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45977.727474421299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45977.727474421299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45977.727474421299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45977.727474421299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45977.727474421299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45977.727474421299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45977.727474421299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45977.727474421299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45977.727474421299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45977.727474421299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45977.727474421299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45977.727474421299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45977.727474421299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45977.727474421299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45977.727474421299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45977.727474421299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45977.727474421299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45977.727474421299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45977.727474421299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45977.727474421299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45977.727474421299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45977.727474421299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45977.727474421299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45977.727474421299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45977.727474421299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45977.727474421299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45977.727474421299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45977.727474421299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45977.727474421299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45977.727474421299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45977.727474421299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45977.727474421299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45977.727474421299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45977.727474421299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45977.727474421299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45977.727474421299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45977.727474421299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45977.727474421299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45977.727474421299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45977.727474421299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45977.727474421299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45977.727474421299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45977.727474421299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45977.727474421299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45977.727474421299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45977.727474421299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45977.727474421299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45977.727474421299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45977.727474421299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45977.727474421299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45977.727474421299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45977.727474421299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45977.727474421299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45977.727474421299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45977.727474421299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45977.727474421299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45977.727474421299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45977.727474421299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45977.727474421299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45977.727474421299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45977.727474421299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45977.727474421299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45977.727474421299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45977.727474421299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45977.727474421299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45977.727474421299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45977.727474421299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45977.727474421299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45977.727474421299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45977.727474421299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45977.727474421299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45977.727474421299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45977.727474421299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45977.727474421299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45977.727474421299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45977.727474421299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45977.727474421299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45977.727474421299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45977.727474421299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45977.727474421299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45977.727474421299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45977.727474421299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45977.727474421299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45977.727474421299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45977.727474421299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45977.727474421299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45977.727474421299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45977.727474421299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45977.727474421299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45977.727474421299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45977.727474421299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45977.727474421299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45977.727474421299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45977.727474421299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45977.727474421299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45977.727474421299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45977.727474421299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45977.727474421299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45977.727474421299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45977.727474421299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45977.727474421299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45977.727474421299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45977.727474421299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45977.727474421299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45977.727474421299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274.24675682870293</v>
      </c>
      <c r="H2" s="96">
        <v>45703.474768518521</v>
      </c>
      <c r="I2" s="96" t="str">
        <f>IFERROR(VLOOKUP(D2,DB!A:F,6,0),"")</f>
        <v>SCECO</v>
      </c>
      <c r="J2" s="96" t="str">
        <f>IFERROR(VLOOKUP(D2,DB!A:G,7,0),"")</f>
        <v>Dead</v>
      </c>
      <c r="K2" s="98" t="s">
        <v>39119</v>
      </c>
      <c r="L2" s="92" t="str">
        <f>IFERROR(VLOOKUP(D2,DB!A:I,9,0),"")</f>
        <v>Latis</v>
      </c>
    </row>
    <row r="3" spans="1:16" ht="15" customHeight="1">
      <c r="A3" s="123" t="s">
        <v>39120</v>
      </c>
      <c r="B3" s="123" t="str">
        <f>IFERROR(VLOOKUP(D3,DB!A:K,11,0),"")</f>
        <v>R4</v>
      </c>
      <c r="C3" s="94">
        <v>1</v>
      </c>
      <c r="D3" s="92" t="s">
        <v>34500</v>
      </c>
      <c r="E3" s="150" t="s">
        <v>39021</v>
      </c>
      <c r="F3" s="151">
        <v>45977.662314814814</v>
      </c>
      <c r="G3" s="97">
        <f ca="1">IFERROR(NOW()-F3,"")</f>
        <v>6.5159606485394761E-2</v>
      </c>
      <c r="H3" s="96">
        <v>45977.656770833331</v>
      </c>
      <c r="I3" s="123" t="str">
        <f>IFERROR(VLOOKUP(D3,DB!A:F,6,0),"")</f>
        <v>SCECO</v>
      </c>
      <c r="J3" s="123" t="str">
        <f>IFERROR(VLOOKUP(D3,DB!A:G,7,0),"")</f>
        <v>Vandalized</v>
      </c>
      <c r="K3" s="98" t="s">
        <v>39121</v>
      </c>
      <c r="L3" s="92" t="str">
        <f>IFERROR(VLOOKUP(D3,DB!A:I,9,0),"")</f>
        <v>Latis</v>
      </c>
    </row>
    <row r="4" spans="1:16" ht="15" customHeight="1">
      <c r="A4" s="123"/>
      <c r="B4" s="123" t="str">
        <f>IFERROR(VLOOKUP(D4,DB!A:K,11,0),"")</f>
        <v/>
      </c>
      <c r="C4" s="94"/>
      <c r="D4" s="92"/>
      <c r="E4" s="95"/>
      <c r="F4" s="96"/>
      <c r="G4" s="97">
        <f ca="1">IFERROR(NOW()-F4,"")</f>
        <v>45977.727474421299</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ca="1">IFERROR(NOW()-F6,"")</f>
        <v>45977.727474421299</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45977.727474421299</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45977.727474421299</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45977.727474421299</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45977.727474421299</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45977.727474421299</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45977.727474421299</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45977.727474421299</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45977.727474421299</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45977.727474421299</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45977.727474421299</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45977.727474421299</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45977.727474421299</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45977.727474421299</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45977.727474421299</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45977.727474421299</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45977.727474421299</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45977.727474421299</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45977.727474421299</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45977.727474421299</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45977.727474421299</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45977.727474421299</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45977.727474421299</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45977.727474421299</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45977.727474421299</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45977.727474421299</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45977.727474421299</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45977.727474421299</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45977.727474421299</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45977.727474421299</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45977.727474421299</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45977.727474421299</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45977.727474421299</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45977.727474421299</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45977.727474421299</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45977.727474421299</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45977.727474421299</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45977.727474421299</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45977.727474421299</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45977.727474421299</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45977.727474421299</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45977.727474421299</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45977.727474421299</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45977.727474421299</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45977.727474421299</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45977.727474421299</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45977.727474421299</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45977.727474421299</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45977.727474421299</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45977.727474421299</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45977.727474421299</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45977.727474421299</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45977.727474421299</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45977.727474421299</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45977.727474421299</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45977.727474421299</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45977.727474421299</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45977.727474421299</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45977.727474421299</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45977.727474421299</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45977.727474421299</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45977.727474421299</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45977.727474421299</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39122</v>
      </c>
      <c r="B2" s="37" t="str">
        <f>IFERROR(VLOOKUP(D2,DB!A:K,11,0),"")</f>
        <v>R5</v>
      </c>
      <c r="C2" s="37">
        <v>3</v>
      </c>
      <c r="D2" s="107" t="s">
        <v>36011</v>
      </c>
      <c r="E2" s="37" t="s">
        <v>39021</v>
      </c>
      <c r="F2" s="38">
        <v>45891.832060185188</v>
      </c>
      <c r="G2" s="116">
        <f ca="1">IFERROR(NOW()-F2,"")</f>
        <v>85.89541423611081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51.538597106482484</v>
      </c>
      <c r="H3" s="38">
        <v>45926.158159722225</v>
      </c>
      <c r="I3" s="37" t="str">
        <f>IFERROR(VLOOKUP(D3,DB!A:F,6,0),"")</f>
        <v>SCECO</v>
      </c>
      <c r="J3" s="37" t="str">
        <f>IFERROR(VLOOKUP(D3,DB!A:G,7,0),"")</f>
        <v>Good</v>
      </c>
      <c r="K3" s="37" t="s">
        <v>39125</v>
      </c>
      <c r="L3" s="37" t="str">
        <f>IFERROR(VLOOKUP(D3,DB!A:I,9,0),"")</f>
        <v>Latis</v>
      </c>
      <c r="M3" s="106"/>
    </row>
    <row r="4" spans="1:13" ht="48" customHeight="1">
      <c r="A4" s="117" t="s">
        <v>39126</v>
      </c>
      <c r="B4" s="117" t="str">
        <f>IFERROR(VLOOKUP(D4,DB!A:K,11,0),"")</f>
        <v>R5</v>
      </c>
      <c r="C4" s="117">
        <v>1</v>
      </c>
      <c r="D4" s="117" t="s">
        <v>34758</v>
      </c>
      <c r="E4" s="117" t="s">
        <v>39024</v>
      </c>
      <c r="F4" s="118">
        <v>45948.661111111112</v>
      </c>
      <c r="G4" s="119">
        <f t="shared" ref="G4" ca="1" si="1">IFERROR(NOW()-F4,"")</f>
        <v>29.066363310186716</v>
      </c>
      <c r="H4" s="118">
        <v>45948.661111111112</v>
      </c>
      <c r="I4" s="117" t="str">
        <f>IFERROR(VLOOKUP(D4,DB!A:F,6,0),"")</f>
        <v>SCECO</v>
      </c>
      <c r="J4" s="117" t="str">
        <f>IFERROR(VLOOKUP(D4,DB!A:G,7,0),"")</f>
        <v>Dead</v>
      </c>
      <c r="K4" s="117" t="s">
        <v>39127</v>
      </c>
      <c r="L4" s="117" t="str">
        <f>IFERROR(VLOOKUP(D4,DB!A:I,9,0),"")</f>
        <v>Latis</v>
      </c>
    </row>
    <row r="5" spans="1:13" ht="30.75">
      <c r="A5" s="117" t="s">
        <v>39128</v>
      </c>
      <c r="B5" s="117" t="s">
        <v>5443</v>
      </c>
      <c r="C5" s="117">
        <v>1</v>
      </c>
      <c r="D5" s="117" t="s">
        <v>32330</v>
      </c>
      <c r="E5" s="117" t="s">
        <v>39021</v>
      </c>
      <c r="F5" s="118">
        <v>45968.848599537036</v>
      </c>
      <c r="G5" s="119">
        <f t="shared" ref="G5:G23" ca="1" si="2">IFERROR(NOW()-F5,"")</f>
        <v>8.8788748842634959</v>
      </c>
      <c r="H5" s="118">
        <v>45968.827465277776</v>
      </c>
      <c r="I5" s="117" t="s">
        <v>22</v>
      </c>
      <c r="J5" s="117" t="s">
        <v>65</v>
      </c>
      <c r="K5" s="117" t="s">
        <v>39129</v>
      </c>
      <c r="L5" s="117" t="s">
        <v>8145</v>
      </c>
    </row>
    <row r="6" spans="1:13">
      <c r="A6" s="117" t="s">
        <v>39130</v>
      </c>
      <c r="B6" s="117" t="str">
        <f>IFERROR(VLOOKUP(D6,DB!A:K,11,0),"")</f>
        <v>R5</v>
      </c>
      <c r="C6" s="117">
        <v>1</v>
      </c>
      <c r="D6" s="117" t="s">
        <v>33371</v>
      </c>
      <c r="E6" s="117" t="s">
        <v>39021</v>
      </c>
      <c r="F6" s="149">
        <v>45977.514803240738</v>
      </c>
      <c r="G6" s="119">
        <f t="shared" ca="1" si="2"/>
        <v>0.2126711805613013</v>
      </c>
      <c r="H6" s="149">
        <v>45977.468807870369</v>
      </c>
      <c r="I6" s="117" t="str">
        <f>IFERROR(VLOOKUP(D6,DB!A:F,6,0),"")</f>
        <v>SCECO</v>
      </c>
      <c r="J6" s="117" t="str">
        <f>IFERROR(VLOOKUP(D6,DB!A:G,7,0),"")</f>
        <v>Weak</v>
      </c>
      <c r="K6" s="117" t="s">
        <v>39131</v>
      </c>
      <c r="L6" s="117" t="str">
        <f>IFERROR(VLOOKUP(D6,DB!A:I,9,0),"")</f>
        <v>Latis</v>
      </c>
    </row>
    <row r="7" spans="1:13">
      <c r="A7" s="117"/>
      <c r="B7" s="117" t="str">
        <f>IFERROR(VLOOKUP(D7,DB!A:K,11,0),"")</f>
        <v/>
      </c>
      <c r="C7" s="117"/>
      <c r="D7" s="117"/>
      <c r="E7" s="117"/>
      <c r="F7" s="117"/>
      <c r="G7" s="119">
        <f t="shared" ca="1" si="2"/>
        <v>45977.727474421299</v>
      </c>
      <c r="H7" s="117"/>
      <c r="I7" s="117" t="str">
        <f>IFERROR(VLOOKUP(D7,DB!A:F,6,0),"")</f>
        <v/>
      </c>
      <c r="J7" s="117" t="str">
        <f>IFERROR(VLOOKUP(D7,DB!A:G,7,0),"")</f>
        <v/>
      </c>
      <c r="K7" s="117"/>
      <c r="L7" s="117" t="str">
        <f>IFERROR(VLOOKUP(D7,DB!A:I,9,0),"")</f>
        <v/>
      </c>
    </row>
    <row r="8" spans="1:13" ht="15.75">
      <c r="A8" s="117"/>
      <c r="B8" s="117" t="str">
        <f>IFERROR(VLOOKUP(D8,DB!A:K,11,0),"")</f>
        <v/>
      </c>
      <c r="C8" s="117"/>
      <c r="D8" s="147"/>
      <c r="E8" s="117"/>
      <c r="F8" s="117"/>
      <c r="G8" s="119">
        <f t="shared" ca="1" si="2"/>
        <v>45977.727474421299</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45977.727474421299</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45977.727474421299</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45977.727474421299</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45977.727474421299</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45977.727474421299</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45977.727474421299</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45977.727474421299</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45977.727474421299</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45977.727474421299</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45977.727474421299</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45977.727474421299</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45977.727474421299</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45977.727474421299</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45977.727474421299</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45977.727474421299</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45977.727474421299</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45977.727474421299</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45977.727474421299</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45977.727474421299</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45977.727474421299</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45977.727474421299</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45977.727474421299</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45977.727474421299</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45977.727474421299</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45977.727474421299</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45977.727474421299</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45977.727474421299</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45977.727474421299</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45977.727474421299</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45977.727474421299</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45977.727474421299</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45977.727474421299</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45977.727474421299</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45977.727474421299</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45977.727474421299</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45977.727474421299</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45977.727474421299</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45977.727474421299</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45977.727474421299</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45977.727474421299</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45977.727474421299</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45977.727474421299</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45977.727474421299</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45977.727474421299</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45977.727474421299</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45977.727474421299</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45977.727474421299</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45977.727474421299</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45977.727474421299</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45977.727474421299</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45977.727474421299</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45977.727474421299</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45977.727474421299</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45977.727474421299</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45977.727474421299</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45977.727474421299</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45977.727474421299</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45977.727474421299</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45977.727474421299</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45977.727474421299</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45977.727474421299</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45977.727474421299</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45977.727474421299</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45977.727474421299</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45977.727474421299</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45977.727474421299</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45977.727474421299</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45977.727474421299</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45977.727474421299</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45977.727474421299</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45977.727474421299</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45977.727474421299</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45977.727474421299</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45977.727474421299</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45977.727474421299</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45977.727474421299</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45977.727474421299</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45977.727474421299</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45977.727474421299</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45977.727474421299</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45977.727474421299</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45977.727474421299</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45977.727474421299</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45977.727474421299</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45977.727474421299</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45977.727474421299</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45977.727474421299</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45977.727474421299</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45977.727474421299</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45977.727474421299</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45977.727474421299</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45977.727474421299</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45977.727474421299</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45977.727474421299</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45977.727474421299</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45977.727474421299</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45977.727474421299</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45977.727474421299</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45977.727474421299</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45977.727474421299</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45977.727474421299</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45977.727474421299</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45977.727474421299</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45977.727474421299</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45977.727474421299</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45977.727474421299</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45977.727474421299</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45977.727474421299</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45977.727474421299</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45977.727474421299</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45977.727474421299</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45977.727474421299</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45977.727474421299</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45977.727474421299</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45977.727474421299</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45977.727474421299</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45977.727474421299</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45977.727474421299</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45977.727474421299</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45977.727474421299</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45977.727474421299</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45977.727474421299</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45977.727474421299</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45977.727474421299</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45977.727474421299</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45977.727474421299</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45977.727474421299</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45977.727474421299</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45977.727474421299</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45977.727474421299</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45977.727474421299</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45977.727474421299</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45977.727474421299</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45977.727474421299</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45977.727474421299</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45977.727474421299</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45977.727474421299</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45977.727474421299</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45977.727474421299</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45977.727474421299</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45977.727474421299</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45977.727474421299</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45977.727474421299</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45977.727474421299</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45977.727474421299</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45977.727474421299</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45977.727474421299</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45977.727474421299</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45977.727474421299</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45977.727474421299</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45977.727474421299</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45977.727474421299</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45977.727474421299</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45977.727474421299</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45977.727474421299</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45977.727474421299</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45977.727474421299</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45977.727474421299</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45977.727474421299</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45977.727474421299</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45977.727474421299</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45977.727474421299</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39132</v>
      </c>
      <c r="B2" s="129" t="str">
        <f>IFERROR(VLOOKUP(D2,DB!A:K,11,0),"")</f>
        <v>R6</v>
      </c>
      <c r="C2" s="130">
        <v>8</v>
      </c>
      <c r="D2" s="148" t="s">
        <v>34882</v>
      </c>
      <c r="E2" s="117" t="s">
        <v>39024</v>
      </c>
      <c r="F2" s="131">
        <v>45977.605775462966</v>
      </c>
      <c r="G2" s="105">
        <f t="shared" ref="G2:G6" ca="1" si="0">IFERROR(NOW()-F2,"-")</f>
        <v>0.12169895833358169</v>
      </c>
      <c r="H2" s="131">
        <v>45977.605775462966</v>
      </c>
      <c r="I2" s="129" t="str">
        <f>IFERROR(VLOOKUP(D2,DB!A:F,6,0),"")</f>
        <v>Generator-SG</v>
      </c>
      <c r="J2" s="129" t="str">
        <f>IFERROR(VLOOKUP(D2,DB!A:G,7,0),"")</f>
        <v>Dead</v>
      </c>
      <c r="K2" s="132" t="s">
        <v>39133</v>
      </c>
      <c r="L2" s="133" t="str">
        <f>IFERROR(VLOOKUP(D2,DB!A:I,9,0),"")</f>
        <v>Latis</v>
      </c>
    </row>
    <row r="3" spans="1:16382" ht="31.5" customHeight="1">
      <c r="A3" s="128" t="s">
        <v>39134</v>
      </c>
      <c r="B3" s="129" t="str">
        <f>IFERROR(VLOOKUP(D3,DB!A:K,11,0),"")</f>
        <v>R6</v>
      </c>
      <c r="C3" s="130">
        <v>1</v>
      </c>
      <c r="D3" s="129" t="s">
        <v>37891</v>
      </c>
      <c r="E3" s="117" t="s">
        <v>39021</v>
      </c>
      <c r="F3" s="131"/>
      <c r="G3" s="105">
        <f t="shared" ca="1" si="0"/>
        <v>45977.727474421299</v>
      </c>
      <c r="H3" s="131">
        <v>45977.603217592594</v>
      </c>
      <c r="I3" s="129" t="str">
        <f>IFERROR(VLOOKUP(D3,DB!A:F,6,0),"")</f>
        <v>SCECO</v>
      </c>
      <c r="J3" s="129" t="str">
        <f>IFERROR(VLOOKUP(D3,DB!A:G,7,0),"")</f>
        <v>Dead</v>
      </c>
      <c r="K3" s="132" t="s">
        <v>39135</v>
      </c>
      <c r="L3" s="133" t="str">
        <f>IFERROR(VLOOKUP(D3,DB!A:I,9,0),"")</f>
        <v>Latis</v>
      </c>
    </row>
    <row r="4" spans="1:16382" ht="31.5" customHeight="1">
      <c r="A4" s="128" t="s">
        <v>39136</v>
      </c>
      <c r="B4" s="129" t="str">
        <f>IFERROR(VLOOKUP(D4,DB!A:K,11,0),"")</f>
        <v>R6</v>
      </c>
      <c r="C4" s="130">
        <v>1</v>
      </c>
      <c r="D4" s="129" t="s">
        <v>29057</v>
      </c>
      <c r="E4" s="117" t="s">
        <v>39021</v>
      </c>
      <c r="F4" s="131">
        <v>45977.649872685186</v>
      </c>
      <c r="G4" s="105">
        <f t="shared" ca="1" si="0"/>
        <v>7.7601736113138031E-2</v>
      </c>
      <c r="H4" s="131">
        <v>45977.649872685186</v>
      </c>
      <c r="I4" s="129" t="str">
        <f>IFERROR(VLOOKUP(D4,DB!A:F,6,0),"")</f>
        <v>SCECO</v>
      </c>
      <c r="J4" s="129" t="str">
        <f>IFERROR(VLOOKUP(D4,DB!A:G,7,0),"")</f>
        <v>Dead</v>
      </c>
      <c r="K4" s="132" t="s">
        <v>39137</v>
      </c>
      <c r="L4" s="133" t="str">
        <f>IFERROR(VLOOKUP(D4,DB!A:I,9,0),"")</f>
        <v>Latis</v>
      </c>
    </row>
    <row r="5" spans="1:16382" ht="31.5" customHeight="1">
      <c r="A5" s="128"/>
      <c r="B5" s="129" t="str">
        <f>IFERROR(VLOOKUP(D5,DB!A:K,11,0),"")</f>
        <v/>
      </c>
      <c r="C5" s="130"/>
      <c r="D5" s="129"/>
      <c r="E5" s="117"/>
      <c r="F5" s="131"/>
      <c r="G5" s="105">
        <f t="shared" ca="1" si="0"/>
        <v>45977.727474421299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45977.727474421299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45977.727474421299</v>
      </c>
      <c r="H7" s="131"/>
      <c r="I7" s="129" t="str">
        <f>IFERROR(VLOOKUP(D7,DB!A:F,6,0),"")</f>
        <v/>
      </c>
      <c r="J7" s="129" t="str">
        <f>IFERROR(VLOOKUP(D7,DB!A:G,7,0),"")</f>
        <v/>
      </c>
      <c r="K7" s="132"/>
      <c r="L7" s="133" t="str">
        <f>IFERROR(VLOOKUP(D7,DB!A:I,9,0),"")</f>
        <v/>
      </c>
    </row>
    <row r="8" spans="1:16382" ht="31.5" customHeight="1">
      <c r="A8" s="128"/>
      <c r="B8" s="129" t="str">
        <f>IFERROR(VLOOKUP(D8,DB!A:K,11,0),"")</f>
        <v>R6</v>
      </c>
      <c r="C8" s="130"/>
      <c r="D8" s="129" t="s">
        <v>30810</v>
      </c>
      <c r="E8" s="117"/>
      <c r="F8" s="131"/>
      <c r="G8" s="105">
        <f t="shared" ca="1" si="1"/>
        <v>45977.727474421299</v>
      </c>
      <c r="H8" s="131"/>
      <c r="I8" s="129" t="str">
        <f>IFERROR(VLOOKUP(D8,DB!A:F,6,0),"")</f>
        <v>SCECO</v>
      </c>
      <c r="J8" s="129" t="str">
        <f>IFERROR(VLOOKUP(D8,DB!A:G,7,0),"")</f>
        <v>Vandalized</v>
      </c>
      <c r="K8" s="132"/>
      <c r="L8" s="133" t="str">
        <f>IFERROR(VLOOKUP(D8,DB!A:I,9,0),"")</f>
        <v>Latis</v>
      </c>
    </row>
    <row r="9" spans="1:16382" ht="31.5" customHeight="1">
      <c r="A9" s="128"/>
      <c r="B9" s="129" t="str">
        <f>IFERROR(VLOOKUP(D9,DB!A:K,11,0),"")</f>
        <v>R6</v>
      </c>
      <c r="C9" s="130"/>
      <c r="D9" s="129" t="s">
        <v>34290</v>
      </c>
      <c r="E9" s="117"/>
      <c r="F9" s="131"/>
      <c r="G9" s="105">
        <f t="shared" ca="1" si="1"/>
        <v>45977.727474421299</v>
      </c>
      <c r="H9" s="131"/>
      <c r="I9" s="129" t="str">
        <f>IFERROR(VLOOKUP(D9,DB!A:F,6,0),"")</f>
        <v>SCECO</v>
      </c>
      <c r="J9" s="129" t="str">
        <f>IFERROR(VLOOKUP(D9,DB!A:G,7,0),"")</f>
        <v>Weak</v>
      </c>
      <c r="K9" s="132"/>
      <c r="L9" s="133" t="str">
        <f>IFERROR(VLOOKUP(D9,DB!A:I,9,0),"")</f>
        <v>Latis</v>
      </c>
    </row>
    <row r="10" spans="1:16382" ht="31.5" customHeight="1">
      <c r="A10" s="128"/>
      <c r="B10" s="129" t="str">
        <f>IFERROR(VLOOKUP(D10,DB!A:K,11,0),"")</f>
        <v/>
      </c>
      <c r="C10" s="130"/>
      <c r="D10" s="129"/>
      <c r="E10" s="117"/>
      <c r="F10" s="131"/>
      <c r="G10" s="105">
        <f t="shared" ca="1" si="1"/>
        <v>45977.727474421299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45977.727474421299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45977.727474421299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45977.727474421299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45977.727474421299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45977.727474421299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45977.727474421299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45977.727474421299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45977.727474421299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45977.727474421299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45977.727474421299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45977.727474421299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45977.727474421299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45977.727474421299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45977.727474421299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45977.727474421299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45977.727474421299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45977.727474421299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45977.727474421299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45977.727474421299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45977.727474421299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45977.727474421299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45977.727474421299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45977.727474421299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45977.727474421299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45977.727474421299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45977.727474421299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45977.727474421299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45977.727474421299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45977.727474421299</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45977.727474421299</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45977.727474421299</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45977.727474421299</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45977.727474421299</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45977.727474421299</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45977.727474421299</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45977.727474421299</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45977.727474421299</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45977.727474421299</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45977.727474421299</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45977.727474421299</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45977.727474421299</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45977.727474421299</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45977.727474421299</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45977.727474421299</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45977.727474421299</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45977.727474421299</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45977.727474421299</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45977.727474421299</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45977.727474421299</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45977.727474421299</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45977.727474421299</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45977.727474421299</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45977.727474421299</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45977.727474421299</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45977.727474421299</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45977.727474421299</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45977.727474421299</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45977.727474421299</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45977.727474421299</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45977.727474421299</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45977.727474421299</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45977.727474421299</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45977.727474421299</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45977.727474421299</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45977.727474421299</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45977.727474421299</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45977.727474421299</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45977.727474421299</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45977.727474421299</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45977.727474421299</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45977.727474421299</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45977.727474421299</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45977.727474421299</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45977.727474421299</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45977.727474421299</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45977.727474421299</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45977.727474421299</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45977.727474421299</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45977.727474421299</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45977.727474421299</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45977.727474421299</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45977.727474421299</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45977.727474421299</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45977.727474421299</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45977.727474421299</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45977.727474421299</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45977.727474421299</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45977.727474421299</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45977.727474421299</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45977.727474421299</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45977.727474421299</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45977.727474421299</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45977.727474421299</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45977.727474421299</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2025-11-16T14:27:40Z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